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afaelgomez\AppData\Roaming\Wolters Kluwer\Kleos Assistant\Kleos5\Sync\"/>
    </mc:Choice>
  </mc:AlternateContent>
  <xr:revisionPtr revIDLastSave="0" documentId="13_ncr:1_{DE87B8F7-2FF7-455B-943C-05E5F2E8F444}" xr6:coauthVersionLast="47" xr6:coauthVersionMax="47" xr10:uidLastSave="{00000000-0000-0000-0000-000000000000}"/>
  <bookViews>
    <workbookView xWindow="-120" yWindow="-120" windowWidth="29040" windowHeight="15720" tabRatio="733" activeTab="3" xr2:uid="{00000000-000D-0000-FFFF-FFFF00000000}"/>
  </bookViews>
  <sheets>
    <sheet name="Listado Gastos Económica" sheetId="1" r:id="rId1"/>
    <sheet name="Listado Gastos Progama" sheetId="2" r:id="rId2"/>
    <sheet name="Listado Ingresos" sheetId="3" r:id="rId3"/>
    <sheet name="Listado Resumen Capítulos" sheetId="4" r:id="rId4"/>
    <sheet name="Graficos" sheetId="5" state="hidden" r:id="rId5"/>
  </sheets>
  <definedNames>
    <definedName name="_xlnm._FilterDatabase" localSheetId="0" hidden="1">'Listado Gastos Económica'!$A$3:$G$442</definedName>
    <definedName name="_xlnm._FilterDatabase" localSheetId="1" hidden="1">'Listado Gastos Progama'!$A$1:$G$485</definedName>
    <definedName name="_xlnm.Print_Area" localSheetId="0">'Listado Gastos Económica'!$A$1:$G$442</definedName>
    <definedName name="_xlnm.Print_Area" localSheetId="3">'Listado Resumen Capítulos'!$A$1:$B$35</definedName>
    <definedName name="Print_Area_0" localSheetId="2">'Listado Ingresos'!$A$1:$D$73</definedName>
    <definedName name="Print_Area_0_0" localSheetId="2">'Listado Ingresos'!$A$1:$D$73</definedName>
    <definedName name="Print_Area_0_0_0" localSheetId="2">'Listado Ingresos'!$A$1:$D$73</definedName>
    <definedName name="Print_Area_0_0_0_0" localSheetId="2">'Listado Ingresos'!$A$1:$D$73</definedName>
    <definedName name="Print_Area_0_0_0_0_0" localSheetId="2">'Listado Ingresos'!$A$1:$D$73</definedName>
    <definedName name="Print_Area_0_0_0_0_0_0" localSheetId="2">'Listado Ingresos'!$A$1:$D$73</definedName>
    <definedName name="Print_Area_0_0_0_0_0_0_0" localSheetId="2">'Listado Ingresos'!$A$1:$D$73</definedName>
    <definedName name="Print_Titles" localSheetId="2">'Listado Ingresos'!$2:$3</definedName>
    <definedName name="Print_Titles_0" localSheetId="2">'Listado Ingresos'!$1:$3</definedName>
    <definedName name="Print_Titles_0_0" localSheetId="2">'Listado Ingresos'!$1:$3</definedName>
    <definedName name="Print_Titles_0_0_0" localSheetId="2">'Listado Ingresos'!$1:$3</definedName>
    <definedName name="Print_Titles_0_0_0_0" localSheetId="2">'Listado Ingresos'!$1:$3</definedName>
    <definedName name="Print_Titles_0_0_0_0_0" localSheetId="2">'Listado Ingresos'!$1:$3</definedName>
    <definedName name="Print_Titles_0_0_0_0_0_0" localSheetId="2">'Listado Ingresos'!$1:$3</definedName>
    <definedName name="Print_Titles_0_0_0_0_0_0_0" localSheetId="2">'Listado Ingresos'!$1:$3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vawkHClVKko881V1eN8/1ERCJUhfdyutJLVu0RNwxJM="/>
    </ext>
  </extLst>
</workbook>
</file>

<file path=xl/calcChain.xml><?xml version="1.0" encoding="utf-8"?>
<calcChain xmlns="http://schemas.openxmlformats.org/spreadsheetml/2006/main">
  <c r="D4" i="5" l="1"/>
  <c r="K36" i="5"/>
  <c r="K35" i="5"/>
  <c r="K34" i="5"/>
  <c r="K33" i="5"/>
  <c r="K32" i="5"/>
  <c r="K31" i="5"/>
  <c r="L21" i="5"/>
  <c r="G19" i="5"/>
  <c r="C15" i="5"/>
  <c r="C14" i="5"/>
  <c r="C11" i="5"/>
  <c r="C10" i="5"/>
  <c r="C9" i="5"/>
  <c r="C5" i="5"/>
  <c r="C6" i="5"/>
  <c r="C7" i="5"/>
  <c r="C8" i="5"/>
  <c r="C4" i="5"/>
  <c r="G15" i="5"/>
  <c r="G14" i="5"/>
  <c r="G11" i="5"/>
  <c r="G10" i="5"/>
  <c r="G5" i="5"/>
  <c r="G6" i="5"/>
  <c r="G7" i="5"/>
  <c r="G8" i="5"/>
  <c r="G4" i="5"/>
  <c r="E10" i="3"/>
  <c r="G16" i="5" l="1"/>
  <c r="K9" i="5" s="1"/>
  <c r="K16" i="5" s="1"/>
  <c r="C16" i="5"/>
  <c r="G12" i="5"/>
  <c r="D9" i="5"/>
  <c r="K37" i="5" l="1"/>
  <c r="C12" i="5"/>
  <c r="C13" i="5" s="1"/>
  <c r="C17" i="5" s="1"/>
  <c r="D5" i="5"/>
  <c r="D6" i="5"/>
  <c r="D7" i="5"/>
  <c r="D8" i="5"/>
  <c r="K7" i="5"/>
  <c r="K15" i="5" s="1"/>
  <c r="G9" i="5"/>
  <c r="H6" i="5" l="1"/>
  <c r="L23" i="5" s="1"/>
  <c r="H4" i="5"/>
  <c r="H7" i="5"/>
  <c r="L24" i="5" s="1"/>
  <c r="H8" i="5"/>
  <c r="L25" i="5" s="1"/>
  <c r="H5" i="5"/>
  <c r="L22" i="5" s="1"/>
  <c r="G13" i="5"/>
  <c r="G17" i="5" s="1"/>
  <c r="H9" i="5"/>
  <c r="K5" i="5"/>
  <c r="K11" i="5" l="1"/>
  <c r="K14" i="5"/>
  <c r="G348" i="1" l="1"/>
  <c r="B12" i="4" l="1"/>
  <c r="E70" i="3"/>
  <c r="E69" i="3"/>
  <c r="B14" i="4" s="1"/>
  <c r="B16" i="4" s="1"/>
  <c r="E67" i="3"/>
  <c r="E65" i="3"/>
  <c r="E63" i="3"/>
  <c r="E62" i="3"/>
  <c r="B8" i="4" s="1"/>
  <c r="E60" i="3"/>
  <c r="E56" i="3"/>
  <c r="E54" i="3"/>
  <c r="E53" i="3"/>
  <c r="B7" i="4" s="1"/>
  <c r="E42" i="3"/>
  <c r="E38" i="3"/>
  <c r="E30" i="3"/>
  <c r="E24" i="3"/>
  <c r="E21" i="3"/>
  <c r="E15" i="3" s="1"/>
  <c r="B6" i="4" s="1"/>
  <c r="E16" i="3"/>
  <c r="E13" i="3"/>
  <c r="B5" i="4" s="1"/>
  <c r="E11" i="3"/>
  <c r="E5" i="3"/>
  <c r="G483" i="2"/>
  <c r="G485" i="2" s="1"/>
  <c r="G472" i="2"/>
  <c r="G461" i="2"/>
  <c r="G459" i="2"/>
  <c r="G457" i="2"/>
  <c r="G448" i="2"/>
  <c r="G441" i="2"/>
  <c r="G435" i="2"/>
  <c r="G431" i="2"/>
  <c r="G414" i="2"/>
  <c r="G399" i="2"/>
  <c r="G387" i="2"/>
  <c r="G372" i="2"/>
  <c r="G370" i="2"/>
  <c r="G350" i="2"/>
  <c r="G344" i="2"/>
  <c r="G342" i="2"/>
  <c r="G336" i="2"/>
  <c r="G323" i="2"/>
  <c r="G330" i="2" s="1"/>
  <c r="G315" i="2"/>
  <c r="G311" i="2"/>
  <c r="G303" i="2"/>
  <c r="G296" i="2"/>
  <c r="G281" i="2"/>
  <c r="G265" i="2"/>
  <c r="G251" i="2"/>
  <c r="G247" i="2"/>
  <c r="G228" i="2"/>
  <c r="G214" i="2"/>
  <c r="G204" i="2"/>
  <c r="G207" i="2" s="1"/>
  <c r="G198" i="2"/>
  <c r="G185" i="2"/>
  <c r="G183" i="2"/>
  <c r="G181" i="2"/>
  <c r="G179" i="2"/>
  <c r="G177" i="2"/>
  <c r="G171" i="2"/>
  <c r="G167" i="2"/>
  <c r="G160" i="2"/>
  <c r="G156" i="2"/>
  <c r="G146" i="2"/>
  <c r="G137" i="2"/>
  <c r="G133" i="2"/>
  <c r="G131" i="2"/>
  <c r="G127" i="2"/>
  <c r="G117" i="2"/>
  <c r="G116" i="2"/>
  <c r="G115" i="2"/>
  <c r="G104" i="2"/>
  <c r="G94" i="2"/>
  <c r="G90" i="2"/>
  <c r="G78" i="2"/>
  <c r="G71" i="2"/>
  <c r="G76" i="2" s="1"/>
  <c r="G60" i="2"/>
  <c r="G46" i="2"/>
  <c r="G30" i="2"/>
  <c r="G28" i="2"/>
  <c r="G5" i="2"/>
  <c r="G440" i="1"/>
  <c r="B32" i="4" s="1"/>
  <c r="G438" i="1"/>
  <c r="B31" i="4" s="1"/>
  <c r="B33" i="4" s="1"/>
  <c r="G436" i="1"/>
  <c r="B27" i="4" s="1"/>
  <c r="B29" i="4" s="1"/>
  <c r="G409" i="1"/>
  <c r="B25" i="4" s="1"/>
  <c r="G407" i="1"/>
  <c r="B24" i="4" s="1"/>
  <c r="G352" i="1"/>
  <c r="B23" i="4" s="1"/>
  <c r="B22" i="4"/>
  <c r="G174" i="1"/>
  <c r="B21" i="4" s="1"/>
  <c r="E4" i="3" l="1"/>
  <c r="B4" i="4" s="1"/>
  <c r="G486" i="2"/>
  <c r="B9" i="4"/>
  <c r="B13" i="4" s="1"/>
  <c r="B17" i="4" s="1"/>
  <c r="B26" i="4"/>
  <c r="B30" i="4" s="1"/>
  <c r="B34" i="4" s="1"/>
  <c r="G441" i="1"/>
  <c r="E72" i="3"/>
</calcChain>
</file>

<file path=xl/sharedStrings.xml><?xml version="1.0" encoding="utf-8"?>
<sst xmlns="http://schemas.openxmlformats.org/spreadsheetml/2006/main" count="1972" uniqueCount="436">
  <si>
    <t>AYUNTAMIENTO DE MULA</t>
  </si>
  <si>
    <t>PROYECTO PRESUPUESTO DE GASTOS 2025 - CLASIFICACIÓN ECONÓMICA</t>
  </si>
  <si>
    <t>Org.</t>
  </si>
  <si>
    <t>Cap.</t>
  </si>
  <si>
    <t>Econom.</t>
  </si>
  <si>
    <t>Programa</t>
  </si>
  <si>
    <t>Denominac.Programa</t>
  </si>
  <si>
    <t>Denominación Económica</t>
  </si>
  <si>
    <t xml:space="preserve"> Previsiones iniciales 2025</t>
  </si>
  <si>
    <t>Organos de Gobierno</t>
  </si>
  <si>
    <t xml:space="preserve">Retribuciones básicas </t>
  </si>
  <si>
    <t>Administración General de Vivienda y Urbanismo</t>
  </si>
  <si>
    <t>Sueldos del grupo A1</t>
  </si>
  <si>
    <t>Administración General de Educación</t>
  </si>
  <si>
    <t>Arqueología y protección del Patrimonio</t>
  </si>
  <si>
    <t>Información y Promocion Turistica</t>
  </si>
  <si>
    <t>Secretaria General</t>
  </si>
  <si>
    <t>Nuevas tecnologías</t>
  </si>
  <si>
    <t>Sueldos del grupo C1</t>
  </si>
  <si>
    <t>Gabinete administrativo</t>
  </si>
  <si>
    <t>Políticas Económica y Fiscal</t>
  </si>
  <si>
    <t>Gestión de la Deuda y de la Tesorería</t>
  </si>
  <si>
    <t>Seguridad y Orden Publico</t>
  </si>
  <si>
    <t>Sueldos del grupo A2</t>
  </si>
  <si>
    <t>Administración General de Cultura</t>
  </si>
  <si>
    <t>Bibliotecas públicas</t>
  </si>
  <si>
    <t>Sueldos del grupo C2</t>
  </si>
  <si>
    <t>Departamento de Personal</t>
  </si>
  <si>
    <t>Sueldos del grupo B</t>
  </si>
  <si>
    <t>Mantenimiento Inst.Municipales</t>
  </si>
  <si>
    <t>Ocio Tiempo libre - Juventud</t>
  </si>
  <si>
    <t>Sueldos del grupo AP</t>
  </si>
  <si>
    <t>Administración General de Deportes</t>
  </si>
  <si>
    <t>Estadistica y Padrón</t>
  </si>
  <si>
    <t>Vías Públicas</t>
  </si>
  <si>
    <t>Instalaciones Deportivas</t>
  </si>
  <si>
    <t>Trienios</t>
  </si>
  <si>
    <t>Complemento de formación</t>
  </si>
  <si>
    <t>Complemento de destino</t>
  </si>
  <si>
    <t>Complemento específico</t>
  </si>
  <si>
    <t xml:space="preserve">Formación </t>
  </si>
  <si>
    <t>Productividad</t>
  </si>
  <si>
    <t>Complemento formación</t>
  </si>
  <si>
    <t>Complemento por formación</t>
  </si>
  <si>
    <t>Contribuciones a planes y fondos de pensiones</t>
  </si>
  <si>
    <t>Retribuciones básicas laboral fijo</t>
  </si>
  <si>
    <t>Recogida de residuos</t>
  </si>
  <si>
    <t>Gestión de Residuos</t>
  </si>
  <si>
    <t>Limpieza viaria</t>
  </si>
  <si>
    <t>Parques y Jardines</t>
  </si>
  <si>
    <t>Accion social-Dependencia</t>
  </si>
  <si>
    <t>Laboral temporal</t>
  </si>
  <si>
    <t>Medio Ambiente</t>
  </si>
  <si>
    <t>Tecnico Medio ambiente Laboral</t>
  </si>
  <si>
    <t>Centros Escolares</t>
  </si>
  <si>
    <t>Fomento del Empleo</t>
  </si>
  <si>
    <t>Otro personal</t>
  </si>
  <si>
    <t>Productividad Fija</t>
  </si>
  <si>
    <t>Gratificaciones</t>
  </si>
  <si>
    <t>Seguridad social</t>
  </si>
  <si>
    <t>Acción social</t>
  </si>
  <si>
    <t>TOTAL CAPÍTULO 1</t>
  </si>
  <si>
    <t>Arrendamientos de maquinaria, instalaciones y utillaje</t>
  </si>
  <si>
    <t>Arrendamiento de material de transporte</t>
  </si>
  <si>
    <t>Arrendamiento otro inmov. Material</t>
  </si>
  <si>
    <t>Reparaciones,  mantenimiento y conservación de infraestructuras y bienes naturales</t>
  </si>
  <si>
    <t>Alcantarillado</t>
  </si>
  <si>
    <t>Limpieza y aseo</t>
  </si>
  <si>
    <t>Reparaciones, mantenimiento y conservación de edificios y otras construcciones</t>
  </si>
  <si>
    <t>Cementerio y Servicios Funerarios</t>
  </si>
  <si>
    <t>Piscinas</t>
  </si>
  <si>
    <t>Reparaciones,  mantenimiento y conservación de maquinaria, instalaciones técnicas y utillaje</t>
  </si>
  <si>
    <t>Reparaciones, mantenimiento y conservación de instalaciones tecnicas y utillaje.</t>
  </si>
  <si>
    <t>Alumbrado Público</t>
  </si>
  <si>
    <t>Reparaciones, mantenimiento y conservación de elementos de transporte</t>
  </si>
  <si>
    <t>Reparaciones, mantenimiento y conservación de mobiliario</t>
  </si>
  <si>
    <t>Reparaciones, mantenimiento y conservación de equipos para el proceso de información.</t>
  </si>
  <si>
    <t>Material de oficina ordinario no inventariable</t>
  </si>
  <si>
    <t>Promoción cultural</t>
  </si>
  <si>
    <t>Prensa, revistas, libros y otras publicaciones</t>
  </si>
  <si>
    <t>Material informático no inventariable</t>
  </si>
  <si>
    <t>Suministro de energía eléctrica</t>
  </si>
  <si>
    <t>Suministro de gas</t>
  </si>
  <si>
    <t>Suministro de combustibles y carburantes</t>
  </si>
  <si>
    <t>Suministro de vestuario</t>
  </si>
  <si>
    <t>Accion social-Familias riesgo exclusión</t>
  </si>
  <si>
    <t>Suministro de productos alimenticios</t>
  </si>
  <si>
    <t>Suministro de productos de limpieza y aseo</t>
  </si>
  <si>
    <t>Otros suministros</t>
  </si>
  <si>
    <t>Admón.General</t>
  </si>
  <si>
    <t>Servicios de telecomunicaciones</t>
  </si>
  <si>
    <t>Transportes</t>
  </si>
  <si>
    <t>Patrimonio</t>
  </si>
  <si>
    <t>Primas de seguros</t>
  </si>
  <si>
    <t>Tributos de las Comunidades Autónomas</t>
  </si>
  <si>
    <t>Plan pagos Convento</t>
  </si>
  <si>
    <t>Atenciones protocolarias y representativas</t>
  </si>
  <si>
    <t>Publicidad y propaganda</t>
  </si>
  <si>
    <t>Fiestas populares</t>
  </si>
  <si>
    <t>Informacion y Promocion Turistica</t>
  </si>
  <si>
    <t xml:space="preserve">Publicidad y promoción </t>
  </si>
  <si>
    <t>Jurídicos, contenciosos</t>
  </si>
  <si>
    <t>Espacio M</t>
  </si>
  <si>
    <t>Actividades culturales y deportivas</t>
  </si>
  <si>
    <t xml:space="preserve">Infraestructuras  en Aseos portatiles  </t>
  </si>
  <si>
    <t>Infraestructuras  en iluminación</t>
  </si>
  <si>
    <t>Trabajos generales en Infraestructuras</t>
  </si>
  <si>
    <t xml:space="preserve">Infraestructuras  en escenarios </t>
  </si>
  <si>
    <t>Infraestructuras  en generadores</t>
  </si>
  <si>
    <t>Otros gastos diversos</t>
  </si>
  <si>
    <t>Gastos culturales  diversos</t>
  </si>
  <si>
    <t>Escuelas de verano</t>
  </si>
  <si>
    <t>Festejos Carnaval</t>
  </si>
  <si>
    <t>Digitalización Archivo y Otros</t>
  </si>
  <si>
    <t>Gastos de Notarías y Registros</t>
  </si>
  <si>
    <t>Otros gastos diversos archivo municipal</t>
  </si>
  <si>
    <t>Festejos San Isidro</t>
  </si>
  <si>
    <t>Otros gastos Diversos</t>
  </si>
  <si>
    <t>Servicios turísticos</t>
  </si>
  <si>
    <t>Publicidad en Redes Sociales Ayto Mula</t>
  </si>
  <si>
    <t>Otros gastos de cultura</t>
  </si>
  <si>
    <t>Festejos Navidad</t>
  </si>
  <si>
    <t xml:space="preserve">Otros gastos Teatro </t>
  </si>
  <si>
    <t>Fiesta del Almendro en Flor</t>
  </si>
  <si>
    <t>Fiestas del tambor</t>
  </si>
  <si>
    <t>Promoción de la Noche de los tambores</t>
  </si>
  <si>
    <t>DTI</t>
  </si>
  <si>
    <t>Acción Social - Mujer</t>
  </si>
  <si>
    <t>Traslados y desplazamientos mujeres usuarias del cavi</t>
  </si>
  <si>
    <t>Epicentro</t>
  </si>
  <si>
    <t>Otros gastos del tambor</t>
  </si>
  <si>
    <t>Promoción  de las declaraciones de interés turistico regional, nacional e internacional</t>
  </si>
  <si>
    <t>Gastos diversos</t>
  </si>
  <si>
    <t>Canones Saneamiento-Depuración</t>
  </si>
  <si>
    <t>Accion social-Mayores</t>
  </si>
  <si>
    <t>Igualdad</t>
  </si>
  <si>
    <t>Protección salud pública y Calidad de Vida</t>
  </si>
  <si>
    <t>Otros gastos diversos. Programación Festejos</t>
  </si>
  <si>
    <t>Otros gastos diversos. Noche de los Tambores</t>
  </si>
  <si>
    <t>Promoción y fomento del deporte</t>
  </si>
  <si>
    <t>Desarrollo rural</t>
  </si>
  <si>
    <t>Otras actuaciones en agricultura, ganadería y pesca</t>
  </si>
  <si>
    <t>Comercio</t>
  </si>
  <si>
    <t>Protección de consumidores y usuarios</t>
  </si>
  <si>
    <t>P.L.Seguridad</t>
  </si>
  <si>
    <t>Estudios y trabajos técnicos</t>
  </si>
  <si>
    <t>Trabajos otras empresas</t>
  </si>
  <si>
    <t>Estudios tecnicos Auditorias</t>
  </si>
  <si>
    <t>Servicios de recaudacion a favor de la Entidad</t>
  </si>
  <si>
    <t>Trabajos realizados por empresas de Seguridad privada</t>
  </si>
  <si>
    <t>Artes Escénicas</t>
  </si>
  <si>
    <t>Otros trabajos realizados por otras empresas y profesionales. Cine</t>
  </si>
  <si>
    <t>Mantenim. Instalaciones Deportivas por otras empresas</t>
  </si>
  <si>
    <t>Contrato Vectoris</t>
  </si>
  <si>
    <t>Servicio  de retirada de vehiculos de la via publica, deposito y custodia en la via publica</t>
  </si>
  <si>
    <t>Otros trabajos realizados por otras empresas y profesionales</t>
  </si>
  <si>
    <t>Otros trabajos realizados por otras empresas</t>
  </si>
  <si>
    <t>Tratamiento de residuos</t>
  </si>
  <si>
    <t>Política social</t>
  </si>
  <si>
    <t>Otros trabajos realizados por otras empresas y profesionales. Otros</t>
  </si>
  <si>
    <t>Infraestructuras festejos</t>
  </si>
  <si>
    <t>Dietas de los miembros de los órganos de gobierno</t>
  </si>
  <si>
    <t>Dietas de personal no directivo</t>
  </si>
  <si>
    <t>Locomoción de los miembros de los órganos de gobierno</t>
  </si>
  <si>
    <t>Locomoción del personal no directivo</t>
  </si>
  <si>
    <t>Otras indemnizaciones. Asistencia a Organos Colegiados</t>
  </si>
  <si>
    <t>Gasto en peliculas</t>
  </si>
  <si>
    <t>TOTAL CAPÍTULO 2</t>
  </si>
  <si>
    <t>011</t>
  </si>
  <si>
    <t>Deuda Pública</t>
  </si>
  <si>
    <t>Intereses de operaciones de operaciones financieras (€)</t>
  </si>
  <si>
    <t>Intereses de demora</t>
  </si>
  <si>
    <t>Otros gastos financieros</t>
  </si>
  <si>
    <t>TOTAL CAPÍTULO 3</t>
  </si>
  <si>
    <t>Confederación  Hidrográfica del Segura</t>
  </si>
  <si>
    <t>A entidades públicas</t>
  </si>
  <si>
    <t>A Mancomunidades</t>
  </si>
  <si>
    <t>Mancomunidades</t>
  </si>
  <si>
    <t>A consorcios Vias Verdes</t>
  </si>
  <si>
    <t>Protección civil</t>
  </si>
  <si>
    <t>A familias e instituciones sin animo de lucro</t>
  </si>
  <si>
    <t>Atenciones benéficas y asistenciales</t>
  </si>
  <si>
    <t>Subvención a la Asociaciones de mayores</t>
  </si>
  <si>
    <t>Ayudas Estudiantes</t>
  </si>
  <si>
    <t>Universidad de Murcia</t>
  </si>
  <si>
    <t>Premio cartel infantil del Tambor</t>
  </si>
  <si>
    <t>Convenio Polígono Industrial Arreaque</t>
  </si>
  <si>
    <t>A familias e instituciones sin ánimo de lucro</t>
  </si>
  <si>
    <t>Subvención a las asociaciones de mujeres</t>
  </si>
  <si>
    <t>Programas Becas Movilidad Nacional e internacional</t>
  </si>
  <si>
    <t>Asociación Triangulo Armonico</t>
  </si>
  <si>
    <t>Aportación consejo local de la juventud</t>
  </si>
  <si>
    <t xml:space="preserve">Premios comparsas de fuera en carnaval </t>
  </si>
  <si>
    <t>Subvención a Asociación de Tamboristas de Mula</t>
  </si>
  <si>
    <t>Asociación de comerciantes y hosteleros de Mula.</t>
  </si>
  <si>
    <t>Convenio Sonrisas Saharaui</t>
  </si>
  <si>
    <t>Ayudas Programas Becas transporte universitario/ FP</t>
  </si>
  <si>
    <t>Premio cartel del Tambor</t>
  </si>
  <si>
    <t>Otras subvenciones sector comercial</t>
  </si>
  <si>
    <t xml:space="preserve">Convenio Patronato Viviendas </t>
  </si>
  <si>
    <t>Transferencias AMPAS</t>
  </si>
  <si>
    <t>Otras transferencias de Juventud</t>
  </si>
  <si>
    <t>Festejos Barrios y pedanías</t>
  </si>
  <si>
    <t>Subv colectivos y asociaciones deportivas</t>
  </si>
  <si>
    <t>A familias y otras entidades sin ánimo de lucro</t>
  </si>
  <si>
    <t>Asignación a partidos políticos</t>
  </si>
  <si>
    <t>Participación ciudadana</t>
  </si>
  <si>
    <t>Juntas vecinales</t>
  </si>
  <si>
    <t>Transferencias a familias e instituciones sin fines de lucro</t>
  </si>
  <si>
    <t>Agrupación Musical Muleña</t>
  </si>
  <si>
    <t xml:space="preserve">Concurso de disfraces </t>
  </si>
  <si>
    <t>Red de Desarrollo Rural Sostenible del Territorio Sierra Espuña</t>
  </si>
  <si>
    <t>Premio cartel de fiestas de septiembre</t>
  </si>
  <si>
    <t>Cine Club II de Chomón</t>
  </si>
  <si>
    <t>Premio cartel fiestas de San Isidro</t>
  </si>
  <si>
    <t>Peña Alegría Muleña</t>
  </si>
  <si>
    <t>Mr. People</t>
  </si>
  <si>
    <t>Peña Los Muleñicos</t>
  </si>
  <si>
    <t xml:space="preserve">Festejos </t>
  </si>
  <si>
    <t>Cabildo superior de cofradías y hermandades de Mula</t>
  </si>
  <si>
    <t>Concurso de cuentos</t>
  </si>
  <si>
    <t>Concurso de pintura</t>
  </si>
  <si>
    <t>Hermandad de San José</t>
  </si>
  <si>
    <t>Hermandad de San Isidro</t>
  </si>
  <si>
    <t>TOTAL CAPÍTULO 4</t>
  </si>
  <si>
    <t>Imprevistos y funciones no clasificadas</t>
  </si>
  <si>
    <t>Fondo de contingencia</t>
  </si>
  <si>
    <t>TOTAL CAPÍTULO 5</t>
  </si>
  <si>
    <t>Otras inversiones en infraestructuras y bienes naturales</t>
  </si>
  <si>
    <t>Inversión reposición</t>
  </si>
  <si>
    <t>Otras inversiones de reposición de infraestructuras y bienes destinados al uso general</t>
  </si>
  <si>
    <t>Adquisición de Bienes inmuebles</t>
  </si>
  <si>
    <t>Edificios y otras construcciones</t>
  </si>
  <si>
    <t>Inversión nueva asociada al funcionamiento operativo de los servicios.</t>
  </si>
  <si>
    <t>Inversiones asociadas al funcionamiento operativo de los servicios</t>
  </si>
  <si>
    <t>Inversión nueva asociada al funcionamiento operativo de los servicios, mobiliario.</t>
  </si>
  <si>
    <t>Inversión nueva asociada al funcionamiento operativo de los servicios. Equipos para el proceso de información.</t>
  </si>
  <si>
    <t xml:space="preserve">Inversión nueva asociada al funcionamiento operativo </t>
  </si>
  <si>
    <t>Compra de material</t>
  </si>
  <si>
    <t>Conservación y rehabilitación de la edificación</t>
  </si>
  <si>
    <t>Inversiones de reposición asociada al funcionamiento operativo de los servicios. Edificios y otras construcciones.</t>
  </si>
  <si>
    <t xml:space="preserve">Otras inversiones de reposición asociadas al funcionamiento operativo de los servicios en edificios </t>
  </si>
  <si>
    <t>Inversión nueva asociada al funcionamiento operativo de los servicios</t>
  </si>
  <si>
    <t>Inversión de reposición asociada al funcionamiento operativo de los servicios.</t>
  </si>
  <si>
    <t>Otras inversiones de reposición asociadas al funcionamiento operativo de los servicios</t>
  </si>
  <si>
    <t xml:space="preserve">Otras inversiones de reposición en el archivo municipal </t>
  </si>
  <si>
    <t>Gastos en inversiones de carácter inmaterial. Aplicaciones informáticas</t>
  </si>
  <si>
    <t xml:space="preserve">Otras inversiones en infraestructuras </t>
  </si>
  <si>
    <t>TOTAL CAPÍTULO 6</t>
  </si>
  <si>
    <t>Préstamos a corto plazo</t>
  </si>
  <si>
    <t>TOTAL CAPÍTULO 8</t>
  </si>
  <si>
    <t>Amortización Préstamos Medio y Largo Plazo</t>
  </si>
  <si>
    <t>TOTAL CAPÍTULO 9</t>
  </si>
  <si>
    <t>TOTAL GASTOS</t>
  </si>
  <si>
    <t>Importes expresados en euros</t>
  </si>
  <si>
    <t>0110</t>
  </si>
  <si>
    <t>DEUDA PÚBLICA</t>
  </si>
  <si>
    <t>1320</t>
  </si>
  <si>
    <t>SEGURIDAD Y ORDEN PÚBLICO</t>
  </si>
  <si>
    <t>1350</t>
  </si>
  <si>
    <t>PROTECCIÓN CIVIL</t>
  </si>
  <si>
    <t>ADMINISTRACIÓN GENERAL DE VIVIENDA Y URBANISMO</t>
  </si>
  <si>
    <t>MANTENIMIENTO INST. MUNICIPALES</t>
  </si>
  <si>
    <t>CONSERVACIÓN Y REHABILITACIÓN DE LA EDIFICACIÓN</t>
  </si>
  <si>
    <t>VÍAS PÚBLICAS</t>
  </si>
  <si>
    <t>ALCANTARILLADO</t>
  </si>
  <si>
    <t>RECOGIDA DE RESIDUOS</t>
  </si>
  <si>
    <t>GESTIÓN DE RESIDUOS</t>
  </si>
  <si>
    <t>TRATAMIENTO DE RESIDUOS</t>
  </si>
  <si>
    <t>LIMPIEZA VIARIA</t>
  </si>
  <si>
    <t>CEMENTERIO Y SERVICIOS FUNERARIOS</t>
  </si>
  <si>
    <t>ALUMBRADO PÚBLICO</t>
  </si>
  <si>
    <t>PARQUES Y JARDINES</t>
  </si>
  <si>
    <t>MEDIO AMBIENTE</t>
  </si>
  <si>
    <t>ACCIÓN SOCIAL - DEPENDENCIA</t>
  </si>
  <si>
    <t>ACCIÓN SOCIAL - FAMILIAS RIESGO EXCLUSIÓN</t>
  </si>
  <si>
    <t>ACCIÓN SOCIAL - MAYORES</t>
  </si>
  <si>
    <t>ACCIÓN SOCIAL - MUJER</t>
  </si>
  <si>
    <t>POLÍTICA SOCIAL</t>
  </si>
  <si>
    <t>IGUALDAD</t>
  </si>
  <si>
    <t>FOMENTO DEL EMPLEO</t>
  </si>
  <si>
    <t>PROTECCIÓN SALUD PÚBLICA Y CALIDAD DE VIDA</t>
  </si>
  <si>
    <t>ADMINISTRACIÓN GENERAL DE EDUCACIÓN</t>
  </si>
  <si>
    <t>CENTROS ESCOLARES</t>
  </si>
  <si>
    <t>ADMINISTRACIÓN GENERAL DE CULTURA</t>
  </si>
  <si>
    <t>BIBLIOTECAS PÚBLICAS</t>
  </si>
  <si>
    <t>PROMOCIÓN CULTURAL</t>
  </si>
  <si>
    <t>ARTES ESCÉNICAS</t>
  </si>
  <si>
    <t>ARQUEOLOGÍA Y PROTECCIÓN DEL PATRIMONIO</t>
  </si>
  <si>
    <t>OCIO TIEMPO LIBRE - JUVENTUD</t>
  </si>
  <si>
    <t>FIESTAS POPULARES</t>
  </si>
  <si>
    <t>FIESTAS DEL TAMBOR</t>
  </si>
  <si>
    <t>ADMINISTRACIÓN GENERAL DE DEPORTES</t>
  </si>
  <si>
    <t>PROMOCIÓN Y FOMENTO DEL DEPORTE</t>
  </si>
  <si>
    <t>INSTALACIONES DEPORTIVAS</t>
  </si>
  <si>
    <t>PISCINAS</t>
  </si>
  <si>
    <t>DESARROLLO RURAL</t>
  </si>
  <si>
    <t>OTRAS ACTUACIONES EN AGRICULTURA, GANADERÍA Y PESCA</t>
  </si>
  <si>
    <t>COMERCIO</t>
  </si>
  <si>
    <t>INFORMACIÓN Y PROMOCIÓN TURÍSTICA</t>
  </si>
  <si>
    <t>PROTECCIÓN DE CONSUMIDORES Y USUARIOS</t>
  </si>
  <si>
    <t>ÓRGANOS DE GOBIERNO</t>
  </si>
  <si>
    <t>SECRETARÍA GENERAL</t>
  </si>
  <si>
    <t>NUEVAS TECNOLOGÍAS</t>
  </si>
  <si>
    <t>DEPARTAMENTO DE PERSONAL</t>
  </si>
  <si>
    <t>PATRIMONIO</t>
  </si>
  <si>
    <t>ADMINISTRACIÓN GENERAL</t>
  </si>
  <si>
    <t>GABINETE ADMINISTRATIVO</t>
  </si>
  <si>
    <t>ESTADÍSTICA Y PADRÓN</t>
  </si>
  <si>
    <t>PARTICIPACIÓN CIUDADANA</t>
  </si>
  <si>
    <t>IMPREVISTOS Y FUNCIONES NO CLASIFICADAS</t>
  </si>
  <si>
    <t>POLÍTICAS ECONÓMICA Y FISCAL</t>
  </si>
  <si>
    <t>GESTIÓN DE LA DEUDA Y DE LA TESORERÍA</t>
  </si>
  <si>
    <t>PROYECTO PRESUPUESTO DE INGRESOS - 2025</t>
  </si>
  <si>
    <t>Capítulo</t>
  </si>
  <si>
    <t>Artículo</t>
  </si>
  <si>
    <t>Subconcepto</t>
  </si>
  <si>
    <t>Denominación</t>
  </si>
  <si>
    <t>Previsiones Iniciales 20245</t>
  </si>
  <si>
    <t>IMPUESTOS DIRECTOS</t>
  </si>
  <si>
    <t>Impuestos sobre el Capital</t>
  </si>
  <si>
    <t>IMPTO.SOBRE BIENES INMUEBLES DE NATURALEZA RÚSTICA</t>
  </si>
  <si>
    <t>IMPTO.SOBRE BIENES INMUEBLES DE NATURALEZA URBANA</t>
  </si>
  <si>
    <t>IMPTO.SOBRE BIENES INMUEBLES DE CARACT.ESPECIALES</t>
  </si>
  <si>
    <t>IMPTO.SOBRE VEHICULOS DE TRACCION MECANICA</t>
  </si>
  <si>
    <t>IMPTO.SOBRE INCREMENTO DE VALOR DE TERRENOS URBANOS</t>
  </si>
  <si>
    <t>Sobre  Actividades Económicas</t>
  </si>
  <si>
    <t>IMPTO.SOBRE ACTIVIDADES ECONÓMICAS</t>
  </si>
  <si>
    <t>IMPUESTOS INDIRECTOS</t>
  </si>
  <si>
    <t>IMPUESTO SOBRE CONSTRUCCIONES, INSTALACIONES Y OBRAS</t>
  </si>
  <si>
    <t>TASAS, PRECIOS PUBLICOS Y OTROS INGRESOS</t>
  </si>
  <si>
    <t>Tasas por la prestación de servicios públicos básicos</t>
  </si>
  <si>
    <t>RECOGIDA DE BASURAS</t>
  </si>
  <si>
    <t>RETIRADA ENVASES,CARTON ETC</t>
  </si>
  <si>
    <t>TASA SERVICIO ESCOMBRERA</t>
  </si>
  <si>
    <t>Tasas por la prestación de servicios públicos de carácter social y preferente</t>
  </si>
  <si>
    <t>TASA CENTRO CONCILIACION VIDA LABORAL/CENTRO INFANCIA</t>
  </si>
  <si>
    <t>INSTALACIONES DEPORTIVAS Y PISCINAS</t>
  </si>
  <si>
    <t>Tasas por la realización de actividades de competencia local</t>
  </si>
  <si>
    <t>LICENCIAS URBANISTICAS</t>
  </si>
  <si>
    <t>EXPEDICION DE DOCUMENTOS</t>
  </si>
  <si>
    <t>LICENCIAS DE APERTURA</t>
  </si>
  <si>
    <t>CEMENTERIOS Y SERVICIOS FUNERARIOS</t>
  </si>
  <si>
    <t>OTRAS TASAS POR LA REALIZACION DE ACTIVIDADES COMPETENCIA LOCAL</t>
  </si>
  <si>
    <t>Tasas por la utilización privativa o el aprovechamiento especial del dominio público local</t>
  </si>
  <si>
    <t>ENTRADA DE VEHICULOS</t>
  </si>
  <si>
    <t>UTILIZAC.PRIVATIVA O APROVECHAMIENTO ESPECIAL EMPRESAS SUMINISTRADORAS</t>
  </si>
  <si>
    <t>OCUPACION VIA PUBLICA</t>
  </si>
  <si>
    <t>PUESTOS Y BARRACAS</t>
  </si>
  <si>
    <t>INSTALACION KIOSKO PARQUE CRISTOBAL GABARRON</t>
  </si>
  <si>
    <t>RESERVA APARC. VIA PCA.</t>
  </si>
  <si>
    <t>MERCADO DE ABASTOS</t>
  </si>
  <si>
    <t>Precios públicos</t>
  </si>
  <si>
    <t>SERVICIOS ASISTENCIALEES CENTRO DE DIA</t>
  </si>
  <si>
    <t>SERVICIOS DEPORTIVOS</t>
  </si>
  <si>
    <t>ENTRADAS MUSEOS, EXPOSICIONES, ESPECTACULOS</t>
  </si>
  <si>
    <t>Otros ingresos</t>
  </si>
  <si>
    <t>SANCIONES URBANISTICAS</t>
  </si>
  <si>
    <t>MULTAS Y SANCIONES TRIBUTARIAS</t>
  </si>
  <si>
    <t>MULTAS</t>
  </si>
  <si>
    <t>SANCIONES MEDIOAMBIENTALES</t>
  </si>
  <si>
    <t>RECARGO DE APREMIO</t>
  </si>
  <si>
    <t>APORTACION FERIANTES</t>
  </si>
  <si>
    <t>DONATIVOS Y TAQUILLAS FIESTAS</t>
  </si>
  <si>
    <t>APORTACIONES PARTICULARES PARA ACTIVIDADES ORGANIZADAS</t>
  </si>
  <si>
    <t>INGRESOS CINE (Para compensación)</t>
  </si>
  <si>
    <t>OTROS INGRESOS CORRIENTES</t>
  </si>
  <si>
    <t>TRANSFERENCIAS CORRIENTES</t>
  </si>
  <si>
    <t>De la Administración del Estado</t>
  </si>
  <si>
    <t>PARTICIPACIÓN EN TRIBUTOS DEL ESTADO</t>
  </si>
  <si>
    <t>De Comunidades Autónomas</t>
  </si>
  <si>
    <t>APORTACION CARM PLAN SEGURIDAD CIUDADANA</t>
  </si>
  <si>
    <t>OTRAS SUBVENCIONES CORRIENTES</t>
  </si>
  <si>
    <t>SUBVENCION CENTRO ESTANCIAS DIURNAS</t>
  </si>
  <si>
    <t>De Familias e Instituciones sin animo de lucro</t>
  </si>
  <si>
    <t>DE FAMILIAS E INSTITUCIONES SIN ANIMO DE LUCRO</t>
  </si>
  <si>
    <t>INGRESOS PATRIMONIALES</t>
  </si>
  <si>
    <t>Intereses de Depósitos</t>
  </si>
  <si>
    <t>INTERESES DE DEPOSITOS</t>
  </si>
  <si>
    <t>Renta de bienes inmuebles</t>
  </si>
  <si>
    <t>ARRENDAMIENTO DE FINCAS URBANAS</t>
  </si>
  <si>
    <t>Concesiones y aprovechamientos especiales</t>
  </si>
  <si>
    <t>CONCES. ADMTVAS. POR CONTRAP. PERIODICA</t>
  </si>
  <si>
    <t>ACTIVOS FINANCIEROS</t>
  </si>
  <si>
    <t>Reintegro de préstamos de fuera del sector público</t>
  </si>
  <si>
    <t>DE ANTICIPOS DE PAGAS Y DEMAS DEL PERSONAL</t>
  </si>
  <si>
    <t>TOTAL PRESUPUESTO INGRESOS</t>
  </si>
  <si>
    <t>PRESUPUESTO DE INGRESOS Y GASTOS EJERCICIO 2025
AYUNTAMIENTO DE MULA</t>
  </si>
  <si>
    <t>Presupuesto de ingresos</t>
  </si>
  <si>
    <t>capítulo 1. Impuestos directos</t>
  </si>
  <si>
    <t>capítulo 2. Impuestos indirectos</t>
  </si>
  <si>
    <t>capítulo 3. Tasas, precios públicos y otros ingresos</t>
  </si>
  <si>
    <t>capítulo 4. Transferencias corrientes</t>
  </si>
  <si>
    <t>capítulo 5. Ingresos patrimoniales</t>
  </si>
  <si>
    <t>INGRESOS CORRIENTES</t>
  </si>
  <si>
    <t>capítulo 6. Enajenación de inversiones reales</t>
  </si>
  <si>
    <t>capítulo 7. Transferencias de capital</t>
  </si>
  <si>
    <t>INGRESOS DE CAPITAL</t>
  </si>
  <si>
    <t>INGRESOS NO FINANCIEROS</t>
  </si>
  <si>
    <t>capítulo 8. Activos financieros</t>
  </si>
  <si>
    <t>capítulo 9. Pasivos financieros</t>
  </si>
  <si>
    <t>INGRESOS FINANCIEROS</t>
  </si>
  <si>
    <t>TOTAL</t>
  </si>
  <si>
    <t>Presupuesto de gastos</t>
  </si>
  <si>
    <t>capítulo 1. Gastos de personal</t>
  </si>
  <si>
    <t>capítulo 2. Gastos corrientes en bienes y servicios</t>
  </si>
  <si>
    <t>capítulo 3. Gastos financieros</t>
  </si>
  <si>
    <t>capítulo 5. Fondo de contingencia</t>
  </si>
  <si>
    <t>GASTOS CORRIENTES</t>
  </si>
  <si>
    <t>capítulo 6. Inversiones reales</t>
  </si>
  <si>
    <t>GASTOS DE CAPITAL</t>
  </si>
  <si>
    <t>GASTOS NO FINANCIEROS</t>
  </si>
  <si>
    <t>GASTOS FINANCIEROS</t>
  </si>
  <si>
    <t xml:space="preserve">Gastos corrientes </t>
  </si>
  <si>
    <t>(ordinarios del funcionamiento de los servicios)</t>
  </si>
  <si>
    <t xml:space="preserve">Gastos de capital </t>
  </si>
  <si>
    <t>(gastos en inversiones)</t>
  </si>
  <si>
    <t xml:space="preserve">Gastos operaciones financieras </t>
  </si>
  <si>
    <t>(dedicados a amortizar los préstamos vigentes)</t>
  </si>
  <si>
    <t>Total Gastos del Presupuesto</t>
  </si>
  <si>
    <t>Gastos corrientes</t>
  </si>
  <si>
    <t>Gastos de capital</t>
  </si>
  <si>
    <t>Gastos operaciones financieras</t>
  </si>
  <si>
    <t>Importe expresado en euros</t>
  </si>
  <si>
    <t>Gastos de personal</t>
  </si>
  <si>
    <t>Gastos corrientes en bienes y servicios</t>
  </si>
  <si>
    <t>Gastos financieros</t>
  </si>
  <si>
    <t>Transferencias corrientes</t>
  </si>
  <si>
    <t>Area 0. Deuda pública</t>
  </si>
  <si>
    <t>Area 1. Servicios públicos básicos</t>
  </si>
  <si>
    <t>Area 2. Actuaciones de protección y promoción social</t>
  </si>
  <si>
    <t>Area 3. Producción de bienes públicos de carácter preferente</t>
  </si>
  <si>
    <t>Area 4. Actuaciones de carácter económico</t>
  </si>
  <si>
    <t>Area 9. Actuaciones de carácter general</t>
  </si>
  <si>
    <t>PRESUPUESTO DE INGRESOS Y GASTOS DE 2025 - AYUNTAMIENTO DE MULA</t>
  </si>
  <si>
    <t>Presupuesto definitivo 2025 tras informe MºHac.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</si>
</sst>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0\ ;[Red]\-#,##0.00\ "/>
    <numFmt numFmtId="165" formatCode="#,##0.00\ ;\-#,##0.00\ "/>
    <numFmt numFmtId="166" formatCode="0.00\ %"/>
    <numFmt numFmtId="167" formatCode="#,##0.00&quot; €&quot;;[Red]\-#,##0.00&quot; €&quot;"/>
    <numFmt numFmtId="168" formatCode="0.0\ %"/>
    <numFmt numFmtId="169" formatCode="_-* #,##0.00\ [$€-C0A]_-;\-* #,##0.00\ [$€-C0A]_-;_-* &quot;-&quot;??\ [$€-C0A]_-;_-@_-"/>
  </numFmts>
  <fonts count="16" x14ac:knownFonts="1">
    <font>
      <sz val="11"/>
      <color rgb="FF000000"/>
      <name val="Calibri"/>
      <scheme val="minor"/>
    </font>
    <font>
      <b/>
      <sz val="10"/>
      <color rgb="FF000000"/>
      <name val="Calibri"/>
    </font>
    <font>
      <sz val="10"/>
      <color rgb="FF000000"/>
      <name val="Calibri"/>
    </font>
    <font>
      <i/>
      <sz val="10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0"/>
      <color rgb="FF0070C0"/>
      <name val="Calibri"/>
    </font>
    <font>
      <sz val="10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theme="0"/>
      <name val="Calibri"/>
      <family val="2"/>
      <charset val="1"/>
    </font>
    <font>
      <sz val="11"/>
      <color theme="0"/>
      <name val="Calibri"/>
      <family val="2"/>
      <charset val="1"/>
    </font>
    <font>
      <i/>
      <sz val="11"/>
      <color rgb="FF000000"/>
      <name val="Calibri"/>
      <family val="2"/>
    </font>
    <font>
      <sz val="11"/>
      <name val="Calibri"/>
      <family val="2"/>
      <charset val="1"/>
    </font>
    <font>
      <sz val="11"/>
      <color rgb="FF000000"/>
      <name val="Calibri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EEBF7"/>
        <bgColor rgb="FFDEEBF7"/>
      </patternFill>
    </fill>
    <fill>
      <patternFill patternType="solid">
        <fgColor rgb="FFE2F0D9"/>
        <bgColor rgb="FFE2F0D9"/>
      </patternFill>
    </fill>
    <fill>
      <patternFill patternType="solid">
        <fgColor rgb="FFDAE3F3"/>
        <bgColor rgb="FFDAE3F3"/>
      </patternFill>
    </fill>
    <fill>
      <patternFill patternType="solid">
        <fgColor rgb="FFEDEDED"/>
        <bgColor rgb="FFEDEDED"/>
      </patternFill>
    </fill>
    <fill>
      <patternFill patternType="solid">
        <fgColor rgb="FFFFFFFF"/>
        <bgColor rgb="FFF2F2F2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25"/>
    <xf numFmtId="43" fontId="14" fillId="0" borderId="0" applyFont="0" applyFill="0" applyBorder="0" applyAlignment="0" applyProtection="0"/>
  </cellStyleXfs>
  <cellXfs count="24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4" fontId="2" fillId="0" borderId="14" xfId="0" applyNumberFormat="1" applyFont="1" applyBorder="1" applyAlignment="1">
      <alignment horizontal="left" vertical="center"/>
    </xf>
    <xf numFmtId="4" fontId="2" fillId="0" borderId="14" xfId="0" applyNumberFormat="1" applyFont="1" applyBorder="1" applyAlignment="1">
      <alignment horizontal="left" vertical="center" wrapText="1"/>
    </xf>
    <xf numFmtId="164" fontId="2" fillId="0" borderId="14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164" fontId="2" fillId="0" borderId="17" xfId="0" applyNumberFormat="1" applyFont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 wrapText="1"/>
    </xf>
    <xf numFmtId="4" fontId="2" fillId="2" borderId="20" xfId="0" applyNumberFormat="1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 wrapText="1"/>
    </xf>
    <xf numFmtId="4" fontId="1" fillId="3" borderId="8" xfId="0" applyNumberFormat="1" applyFont="1" applyFill="1" applyBorder="1" applyAlignment="1">
      <alignment horizontal="left" vertical="center"/>
    </xf>
    <xf numFmtId="164" fontId="2" fillId="2" borderId="20" xfId="0" applyNumberFormat="1" applyFont="1" applyFill="1" applyBorder="1" applyAlignment="1">
      <alignment horizontal="left" vertical="center"/>
    </xf>
    <xf numFmtId="165" fontId="2" fillId="2" borderId="20" xfId="0" applyNumberFormat="1" applyFont="1" applyFill="1" applyBorder="1" applyAlignment="1">
      <alignment horizontal="left" vertical="center"/>
    </xf>
    <xf numFmtId="4" fontId="2" fillId="2" borderId="19" xfId="0" applyNumberFormat="1" applyFont="1" applyFill="1" applyBorder="1" applyAlignment="1">
      <alignment horizontal="left" vertical="center"/>
    </xf>
    <xf numFmtId="4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 wrapText="1"/>
    </xf>
    <xf numFmtId="4" fontId="2" fillId="2" borderId="23" xfId="0" applyNumberFormat="1" applyFont="1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left" vertical="center"/>
    </xf>
    <xf numFmtId="49" fontId="2" fillId="2" borderId="19" xfId="0" applyNumberFormat="1" applyFont="1" applyFill="1" applyBorder="1" applyAlignment="1">
      <alignment horizontal="left" vertical="center"/>
    </xf>
    <xf numFmtId="4" fontId="2" fillId="2" borderId="23" xfId="0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5" xfId="0" applyNumberFormat="1" applyFont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 wrapText="1"/>
    </xf>
    <xf numFmtId="4" fontId="2" fillId="2" borderId="26" xfId="0" applyNumberFormat="1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4" fontId="2" fillId="0" borderId="13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8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 wrapText="1"/>
    </xf>
    <xf numFmtId="4" fontId="2" fillId="0" borderId="11" xfId="0" applyNumberFormat="1" applyFont="1" applyBorder="1" applyAlignment="1">
      <alignment horizontal="righ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4" fontId="2" fillId="2" borderId="20" xfId="0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/>
    </xf>
    <xf numFmtId="4" fontId="2" fillId="0" borderId="13" xfId="0" applyNumberFormat="1" applyFont="1" applyBorder="1" applyAlignment="1">
      <alignment horizontal="left"/>
    </xf>
    <xf numFmtId="4" fontId="2" fillId="0" borderId="14" xfId="0" applyNumberFormat="1" applyFont="1" applyBorder="1" applyAlignment="1">
      <alignment horizontal="right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49" fontId="1" fillId="4" borderId="7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 wrapText="1"/>
    </xf>
    <xf numFmtId="4" fontId="1" fillId="4" borderId="8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4" fontId="2" fillId="0" borderId="14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164" fontId="2" fillId="0" borderId="14" xfId="0" applyNumberFormat="1" applyFont="1" applyBorder="1" applyAlignment="1">
      <alignment horizontal="right" vertical="center"/>
    </xf>
    <xf numFmtId="164" fontId="2" fillId="2" borderId="20" xfId="0" applyNumberFormat="1" applyFont="1" applyFill="1" applyBorder="1" applyAlignment="1">
      <alignment horizontal="right" vertical="center"/>
    </xf>
    <xf numFmtId="4" fontId="2" fillId="2" borderId="19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 wrapText="1"/>
    </xf>
    <xf numFmtId="4" fontId="2" fillId="2" borderId="23" xfId="0" applyNumberFormat="1" applyFont="1" applyFill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 wrapText="1"/>
    </xf>
    <xf numFmtId="4" fontId="2" fillId="2" borderId="20" xfId="0" applyNumberFormat="1" applyFont="1" applyFill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4" fontId="2" fillId="0" borderId="16" xfId="0" applyNumberFormat="1" applyFont="1" applyBorder="1" applyAlignment="1">
      <alignment horizontal="left"/>
    </xf>
    <xf numFmtId="4" fontId="2" fillId="0" borderId="17" xfId="0" applyNumberFormat="1" applyFont="1" applyBorder="1" applyAlignment="1">
      <alignment horizontal="right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4" fontId="2" fillId="0" borderId="17" xfId="0" applyNumberFormat="1" applyFont="1" applyBorder="1" applyAlignment="1">
      <alignment horizontal="right" vertical="center"/>
    </xf>
    <xf numFmtId="164" fontId="2" fillId="2" borderId="23" xfId="0" applyNumberFormat="1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 wrapText="1"/>
    </xf>
    <xf numFmtId="4" fontId="2" fillId="2" borderId="26" xfId="0" applyNumberFormat="1" applyFont="1" applyFill="1" applyBorder="1" applyAlignment="1">
      <alignment horizontal="right" vertical="center"/>
    </xf>
    <xf numFmtId="165" fontId="2" fillId="2" borderId="20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5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164" fontId="2" fillId="2" borderId="26" xfId="0" applyNumberFormat="1" applyFont="1" applyFill="1" applyBorder="1" applyAlignment="1">
      <alignment horizontal="right" vertical="center"/>
    </xf>
    <xf numFmtId="0" fontId="1" fillId="5" borderId="6" xfId="0" applyFont="1" applyFill="1" applyBorder="1"/>
    <xf numFmtId="0" fontId="1" fillId="5" borderId="7" xfId="0" applyFont="1" applyFill="1" applyBorder="1"/>
    <xf numFmtId="0" fontId="1" fillId="5" borderId="7" xfId="0" applyFont="1" applyFill="1" applyBorder="1" applyAlignment="1">
      <alignment vertical="center"/>
    </xf>
    <xf numFmtId="4" fontId="1" fillId="5" borderId="7" xfId="0" applyNumberFormat="1" applyFont="1" applyFill="1" applyBorder="1" applyAlignment="1">
      <alignment vertical="center"/>
    </xf>
    <xf numFmtId="4" fontId="1" fillId="5" borderId="8" xfId="0" applyNumberFormat="1" applyFont="1" applyFill="1" applyBorder="1"/>
    <xf numFmtId="0" fontId="5" fillId="0" borderId="0" xfId="0" applyFont="1"/>
    <xf numFmtId="4" fontId="4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wrapText="1"/>
    </xf>
    <xf numFmtId="0" fontId="1" fillId="0" borderId="29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/>
    </xf>
    <xf numFmtId="4" fontId="1" fillId="6" borderId="8" xfId="0" applyNumberFormat="1" applyFont="1" applyFill="1" applyBorder="1" applyAlignment="1">
      <alignment horizontal="right" vertical="center" wrapText="1"/>
    </xf>
    <xf numFmtId="0" fontId="2" fillId="0" borderId="29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8" xfId="0" applyFont="1" applyFill="1" applyBorder="1"/>
    <xf numFmtId="4" fontId="2" fillId="2" borderId="30" xfId="0" applyNumberFormat="1" applyFont="1" applyFill="1" applyBorder="1" applyAlignment="1">
      <alignment horizontal="right" vertical="center" wrapText="1"/>
    </xf>
    <xf numFmtId="0" fontId="2" fillId="0" borderId="12" xfId="0" applyFont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/>
    <xf numFmtId="0" fontId="6" fillId="0" borderId="12" xfId="0" applyFont="1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/>
    </xf>
    <xf numFmtId="0" fontId="2" fillId="2" borderId="33" xfId="0" applyFont="1" applyFill="1" applyBorder="1"/>
    <xf numFmtId="4" fontId="2" fillId="2" borderId="34" xfId="0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4" fontId="2" fillId="2" borderId="8" xfId="0" applyNumberFormat="1" applyFont="1" applyFill="1" applyBorder="1" applyAlignment="1">
      <alignment horizontal="right" vertical="center" wrapText="1"/>
    </xf>
    <xf numFmtId="0" fontId="2" fillId="0" borderId="29" xfId="0" applyFont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/>
    </xf>
    <xf numFmtId="0" fontId="2" fillId="2" borderId="36" xfId="0" applyFont="1" applyFill="1" applyBorder="1"/>
    <xf numFmtId="4" fontId="2" fillId="2" borderId="37" xfId="0" applyNumberFormat="1" applyFont="1" applyFill="1" applyBorder="1" applyAlignment="1">
      <alignment horizontal="right" vertical="center" wrapText="1"/>
    </xf>
    <xf numFmtId="0" fontId="2" fillId="2" borderId="28" xfId="0" applyFont="1" applyFill="1" applyBorder="1" applyAlignment="1">
      <alignment horizontal="left" wrapText="1"/>
    </xf>
    <xf numFmtId="0" fontId="2" fillId="2" borderId="33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3" fillId="0" borderId="29" xfId="0" applyFont="1" applyBorder="1" applyAlignment="1">
      <alignment horizontal="center" wrapText="1"/>
    </xf>
    <xf numFmtId="0" fontId="3" fillId="0" borderId="0" xfId="0" applyFont="1"/>
    <xf numFmtId="0" fontId="2" fillId="0" borderId="39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2" borderId="7" xfId="0" applyFont="1" applyFill="1" applyBorder="1"/>
    <xf numFmtId="4" fontId="2" fillId="2" borderId="8" xfId="0" applyNumberFormat="1" applyFont="1" applyFill="1" applyBorder="1" applyAlignment="1">
      <alignment horizontal="right" vertical="center"/>
    </xf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/>
    </xf>
    <xf numFmtId="4" fontId="1" fillId="4" borderId="8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0" fontId="5" fillId="0" borderId="29" xfId="0" applyFont="1" applyBorder="1" applyAlignment="1">
      <alignment vertical="center"/>
    </xf>
    <xf numFmtId="4" fontId="5" fillId="0" borderId="40" xfId="0" applyNumberFormat="1" applyFont="1" applyBorder="1" applyAlignment="1">
      <alignment horizontal="center" vertical="center" wrapText="1"/>
    </xf>
    <xf numFmtId="0" fontId="4" fillId="0" borderId="4" xfId="0" applyFont="1" applyBorder="1"/>
    <xf numFmtId="4" fontId="4" fillId="0" borderId="5" xfId="0" applyNumberFormat="1" applyFont="1" applyBorder="1"/>
    <xf numFmtId="166" fontId="4" fillId="0" borderId="0" xfId="0" applyNumberFormat="1" applyFont="1"/>
    <xf numFmtId="0" fontId="4" fillId="0" borderId="41" xfId="0" applyFont="1" applyBorder="1"/>
    <xf numFmtId="4" fontId="4" fillId="0" borderId="42" xfId="0" applyNumberFormat="1" applyFont="1" applyBorder="1"/>
    <xf numFmtId="0" fontId="5" fillId="0" borderId="41" xfId="0" applyFont="1" applyBorder="1"/>
    <xf numFmtId="4" fontId="5" fillId="0" borderId="42" xfId="0" applyNumberFormat="1" applyFont="1" applyBorder="1"/>
    <xf numFmtId="0" fontId="5" fillId="0" borderId="4" xfId="0" applyFont="1" applyBorder="1"/>
    <xf numFmtId="4" fontId="5" fillId="0" borderId="5" xfId="0" applyNumberFormat="1" applyFont="1" applyBorder="1"/>
    <xf numFmtId="0" fontId="5" fillId="0" borderId="29" xfId="0" applyFont="1" applyBorder="1"/>
    <xf numFmtId="4" fontId="5" fillId="0" borderId="40" xfId="0" applyNumberFormat="1" applyFont="1" applyBorder="1"/>
    <xf numFmtId="0" fontId="4" fillId="0" borderId="43" xfId="0" applyFont="1" applyBorder="1"/>
    <xf numFmtId="4" fontId="4" fillId="0" borderId="3" xfId="0" applyNumberFormat="1" applyFont="1" applyBorder="1"/>
    <xf numFmtId="0" fontId="7" fillId="0" borderId="12" xfId="0" applyFont="1" applyBorder="1" applyAlignment="1">
      <alignment horizontal="center" vertical="center"/>
    </xf>
    <xf numFmtId="4" fontId="0" fillId="0" borderId="0" xfId="0" applyNumberFormat="1"/>
    <xf numFmtId="0" fontId="8" fillId="0" borderId="25" xfId="1"/>
    <xf numFmtId="0" fontId="9" fillId="7" borderId="25" xfId="1" applyFont="1" applyFill="1" applyAlignment="1">
      <alignment vertical="center"/>
    </xf>
    <xf numFmtId="4" fontId="9" fillId="7" borderId="44" xfId="1" applyNumberFormat="1" applyFont="1" applyFill="1" applyBorder="1" applyAlignment="1">
      <alignment vertical="center"/>
    </xf>
    <xf numFmtId="4" fontId="9" fillId="0" borderId="45" xfId="1" applyNumberFormat="1" applyFont="1" applyBorder="1" applyAlignment="1">
      <alignment horizontal="center" vertical="center" wrapText="1"/>
    </xf>
    <xf numFmtId="4" fontId="10" fillId="7" borderId="25" xfId="1" applyNumberFormat="1" applyFont="1" applyFill="1" applyAlignment="1">
      <alignment horizontal="center" wrapText="1"/>
    </xf>
    <xf numFmtId="0" fontId="11" fillId="7" borderId="25" xfId="1" applyFont="1" applyFill="1"/>
    <xf numFmtId="4" fontId="9" fillId="7" borderId="44" xfId="1" applyNumberFormat="1" applyFont="1" applyFill="1" applyBorder="1"/>
    <xf numFmtId="4" fontId="8" fillId="7" borderId="46" xfId="1" applyNumberFormat="1" applyFill="1" applyBorder="1"/>
    <xf numFmtId="4" fontId="8" fillId="7" borderId="47" xfId="1" applyNumberFormat="1" applyFill="1" applyBorder="1"/>
    <xf numFmtId="0" fontId="8" fillId="0" borderId="48" xfId="1" applyBorder="1" applyAlignment="1">
      <alignment vertical="center"/>
    </xf>
    <xf numFmtId="0" fontId="8" fillId="0" borderId="50" xfId="1" applyBorder="1" applyAlignment="1">
      <alignment vertical="center"/>
    </xf>
    <xf numFmtId="0" fontId="8" fillId="0" borderId="25" xfId="1" applyAlignment="1">
      <alignment vertical="center"/>
    </xf>
    <xf numFmtId="4" fontId="9" fillId="7" borderId="45" xfId="1" applyNumberFormat="1" applyFont="1" applyFill="1" applyBorder="1"/>
    <xf numFmtId="0" fontId="9" fillId="0" borderId="50" xfId="1" applyFont="1" applyBorder="1" applyAlignment="1">
      <alignment vertical="center"/>
    </xf>
    <xf numFmtId="167" fontId="9" fillId="0" borderId="50" xfId="1" applyNumberFormat="1" applyFont="1" applyBorder="1" applyAlignment="1">
      <alignment horizontal="right" vertical="center"/>
    </xf>
    <xf numFmtId="167" fontId="8" fillId="0" borderId="25" xfId="1" applyNumberFormat="1"/>
    <xf numFmtId="4" fontId="9" fillId="7" borderId="51" xfId="1" applyNumberFormat="1" applyFont="1" applyFill="1" applyBorder="1"/>
    <xf numFmtId="4" fontId="9" fillId="7" borderId="52" xfId="1" applyNumberFormat="1" applyFont="1" applyFill="1" applyBorder="1"/>
    <xf numFmtId="4" fontId="12" fillId="7" borderId="53" xfId="1" applyNumberFormat="1" applyFont="1" applyFill="1" applyBorder="1"/>
    <xf numFmtId="0" fontId="8" fillId="0" borderId="53" xfId="1" applyBorder="1"/>
    <xf numFmtId="4" fontId="8" fillId="0" borderId="25" xfId="1" applyNumberFormat="1"/>
    <xf numFmtId="4" fontId="8" fillId="7" borderId="25" xfId="1" applyNumberFormat="1" applyFill="1"/>
    <xf numFmtId="168" fontId="8" fillId="0" borderId="25" xfId="1" applyNumberFormat="1"/>
    <xf numFmtId="10" fontId="13" fillId="7" borderId="46" xfId="1" applyNumberFormat="1" applyFont="1" applyFill="1" applyBorder="1"/>
    <xf numFmtId="4" fontId="2" fillId="0" borderId="20" xfId="0" applyNumberFormat="1" applyFont="1" applyBorder="1" applyAlignment="1">
      <alignment horizontal="right" vertical="center"/>
    </xf>
    <xf numFmtId="10" fontId="10" fillId="7" borderId="46" xfId="1" applyNumberFormat="1" applyFont="1" applyFill="1" applyBorder="1" applyAlignment="1">
      <alignment horizontal="center" wrapText="1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169" fontId="2" fillId="0" borderId="0" xfId="0" applyNumberFormat="1" applyFont="1"/>
    <xf numFmtId="4" fontId="15" fillId="0" borderId="0" xfId="0" applyNumberFormat="1" applyFont="1"/>
    <xf numFmtId="10" fontId="0" fillId="0" borderId="0" xfId="0" applyNumberFormat="1"/>
    <xf numFmtId="10" fontId="13" fillId="7" borderId="25" xfId="1" applyNumberFormat="1" applyFont="1" applyFill="1"/>
    <xf numFmtId="0" fontId="13" fillId="7" borderId="25" xfId="1" applyFont="1" applyFill="1"/>
    <xf numFmtId="43" fontId="4" fillId="0" borderId="0" xfId="2" applyFont="1"/>
    <xf numFmtId="0" fontId="5" fillId="0" borderId="0" xfId="0" applyFont="1" applyAlignment="1">
      <alignment horizontal="center" wrapText="1"/>
    </xf>
    <xf numFmtId="0" fontId="0" fillId="0" borderId="0" xfId="0"/>
    <xf numFmtId="0" fontId="9" fillId="7" borderId="25" xfId="1" applyFont="1" applyFill="1" applyAlignment="1">
      <alignment horizontal="center" vertical="center"/>
    </xf>
    <xf numFmtId="167" fontId="8" fillId="0" borderId="49" xfId="1" applyNumberFormat="1" applyBorder="1" applyAlignment="1">
      <alignment horizontal="right" vertical="center"/>
    </xf>
  </cellXfs>
  <cellStyles count="3">
    <cellStyle name="Millares" xfId="2" builtinId="3"/>
    <cellStyle name="Normal" xfId="0" builtinId="0"/>
    <cellStyle name="Normal 2" xfId="1" xr:uid="{3586321A-8FF2-4B53-ADE1-F9C3EB36A6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40404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lang="es-ES" sz="1800" b="1" strike="noStrike" spc="-1">
                <a:solidFill>
                  <a:srgbClr val="404040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Distribución ingresos corrientes - 2025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BF-4F55-B6D4-0D3C998ABED8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10BF-4F55-B6D4-0D3C998ABED8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10BF-4F55-B6D4-0D3C998ABED8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10BF-4F55-B6D4-0D3C998ABED8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10BF-4F55-B6D4-0D3C998ABED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1"/>
            <c:showVal val="0"/>
            <c:showCatName val="0"/>
            <c:showSerName val="0"/>
            <c:showPercent val="1"/>
            <c:showBubbleSize val="1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Graficos!$B$4:$B$8</c:f>
              <c:strCache>
                <c:ptCount val="5"/>
                <c:pt idx="0">
                  <c:v>capítulo 1. Impuestos directos</c:v>
                </c:pt>
                <c:pt idx="1">
                  <c:v>capítulo 2. Impuestos indirectos</c:v>
                </c:pt>
                <c:pt idx="2">
                  <c:v>capítulo 3. Tasas, precios públicos y otros ingresos</c:v>
                </c:pt>
                <c:pt idx="3">
                  <c:v>capítulo 4. Transferencias corrientes</c:v>
                </c:pt>
                <c:pt idx="4">
                  <c:v>capítulo 5. Ingresos patrimoniales</c:v>
                </c:pt>
              </c:strCache>
            </c:strRef>
          </c:cat>
          <c:val>
            <c:numRef>
              <c:f>Graficos!$D$4:$D$8</c:f>
              <c:numCache>
                <c:formatCode>0.00%</c:formatCode>
                <c:ptCount val="5"/>
                <c:pt idx="0">
                  <c:v>0.38241962535979007</c:v>
                </c:pt>
                <c:pt idx="1">
                  <c:v>9.1057283627192676E-2</c:v>
                </c:pt>
                <c:pt idx="2">
                  <c:v>0.16311845328888339</c:v>
                </c:pt>
                <c:pt idx="3">
                  <c:v>0.35880757425653159</c:v>
                </c:pt>
                <c:pt idx="4">
                  <c:v>4.5970634676022401E-3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BF-4F55-B6D4-0D3C998AB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</c:spPr>
    </c:plotArea>
    <c:legend>
      <c:legendPos val="r"/>
      <c:overlay val="0"/>
      <c:spPr>
        <a:solidFill>
          <a:srgbClr val="F2F2F2">
            <a:alpha val="39000"/>
          </a:srgbClr>
        </a:solidFill>
        <a:ln>
          <a:noFill/>
        </a:ln>
      </c:spPr>
    </c:legend>
    <c:plotVisOnly val="1"/>
    <c:dispBlanksAs val="gap"/>
    <c:showDLblsOverMax val="1"/>
  </c:chart>
  <c:spPr>
    <a:noFill/>
    <a:ln w="9360">
      <a:solidFill>
        <a:srgbClr val="BFBFBF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4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lang="es-ES" sz="14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Distribución del gasto total - 2025</a:t>
            </a:r>
          </a:p>
        </c:rich>
      </c:tx>
      <c:layout>
        <c:manualLayout>
          <c:xMode val="edge"/>
          <c:yMode val="edge"/>
          <c:x val="0.244923592212686"/>
          <c:y val="1.0416666666666701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explosion val="3"/>
          <c:dPt>
            <c:idx val="0"/>
            <c:bubble3D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1-064E-4180-8732-FBF056280120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064E-4180-8732-FBF056280120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064E-4180-8732-FBF056280120}"/>
              </c:ext>
            </c:extLst>
          </c:dPt>
          <c:dLbls>
            <c:dLbl>
              <c:idx val="0"/>
              <c:layout>
                <c:manualLayout>
                  <c:x val="-0.14217164765021978"/>
                  <c:y val="1.3980923268517732E-2"/>
                </c:manualLayout>
              </c:layout>
              <c:tx>
                <c:rich>
                  <a:bodyPr/>
                  <a:lstStyle/>
                  <a:p>
                    <a:fld id="{7BA62267-4C69-4ED5-A620-D23D41F2E71D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s-E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64E-4180-8732-FBF056280120}"/>
                </c:ext>
              </c:extLst>
            </c:dLbl>
            <c:dLbl>
              <c:idx val="1"/>
              <c:layout>
                <c:manualLayout>
                  <c:x val="-7.3802779562162926E-2"/>
                  <c:y val="-5.028162237128867E-3"/>
                </c:manualLayout>
              </c:layout>
              <c:tx>
                <c:rich>
                  <a:bodyPr/>
                  <a:lstStyle/>
                  <a:p>
                    <a:fld id="{811515C8-0643-4390-B772-AD7E0D56A036}" type="VALUE">
                      <a:rPr lang="en-US" baseline="0"/>
                      <a:pPr/>
                      <a:t>[VALOR]</a:t>
                    </a:fld>
                    <a:endParaRPr lang="es-E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64E-4180-8732-FBF056280120}"/>
                </c:ext>
              </c:extLst>
            </c:dLbl>
            <c:dLbl>
              <c:idx val="2"/>
              <c:layout>
                <c:manualLayout>
                  <c:x val="0.17468691688844015"/>
                  <c:y val="1.527695225156376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25599AC3-4D3B-42FC-9018-864FCDAB77B8}" type="VALUE">
                      <a:rPr lang="en-US" baseline="0"/>
                      <a:pPr>
                        <a:defRPr/>
                      </a:pPr>
                      <a:t>[VALOR]</a:t>
                    </a:fld>
                    <a:endParaRPr lang="es-E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>
                    <c:manualLayout>
                      <c:w val="0.16811089698489898"/>
                      <c:h val="0.100001132150236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64E-4180-8732-FBF056280120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Graficos!$J$14:$J$16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Gastos operaciones financieras</c:v>
                </c:pt>
              </c:strCache>
            </c:strRef>
          </c:cat>
          <c:val>
            <c:numRef>
              <c:f>Graficos!$K$14:$K$16</c:f>
              <c:numCache>
                <c:formatCode>#,##0.00" €";[Red]\-#,##0.00" €"</c:formatCode>
                <c:ptCount val="3"/>
                <c:pt idx="0">
                  <c:v>14597511.717392439</c:v>
                </c:pt>
                <c:pt idx="1">
                  <c:v>709000</c:v>
                </c:pt>
                <c:pt idx="2">
                  <c:v>528728.97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4E-4180-8732-FBF056280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Distribución del gasto corriente - 2025</a:t>
            </a:r>
          </a:p>
        </c:rich>
      </c:tx>
      <c:layout>
        <c:manualLayout>
          <c:xMode val="edge"/>
          <c:yMode val="edge"/>
          <c:x val="0.159381488361928"/>
          <c:y val="9.072676917199890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25046443011693E-2"/>
          <c:y val="0.32050424983287201"/>
          <c:w val="0.81368156485630005"/>
          <c:h val="0.44398815776907702"/>
        </c:manualLayout>
      </c:layout>
      <c:pie3D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A52D-4948-AC5C-755D7804C2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A52D-4948-AC5C-755D7804C2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A52D-4948-AC5C-755D7804C2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A52D-4948-AC5C-755D7804C2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A52D-4948-AC5C-755D7804C287}"/>
              </c:ext>
            </c:extLst>
          </c:dPt>
          <c:dLbls>
            <c:dLbl>
              <c:idx val="2"/>
              <c:layout>
                <c:manualLayout>
                  <c:x val="-2.4132494638112616E-2"/>
                  <c:y val="-1.65823023555739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2D-4948-AC5C-755D7804C287}"/>
                </c:ext>
              </c:extLst>
            </c:dLbl>
            <c:dLbl>
              <c:idx val="4"/>
              <c:layout>
                <c:manualLayout>
                  <c:x val="3.8948269790966418E-2"/>
                  <c:y val="-3.15864058764458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2D-4948-AC5C-755D7804C2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1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Graficos!$F$4:$F$8</c:f>
              <c:strCache>
                <c:ptCount val="5"/>
                <c:pt idx="0">
                  <c:v>capítulo 1. Gastos de personal</c:v>
                </c:pt>
                <c:pt idx="1">
                  <c:v>capítulo 2. Gastos corrientes en bienes y servicios</c:v>
                </c:pt>
                <c:pt idx="2">
                  <c:v>capítulo 3. Gastos financieros</c:v>
                </c:pt>
                <c:pt idx="3">
                  <c:v>capítulo 4. Transferencias corrientes</c:v>
                </c:pt>
                <c:pt idx="4">
                  <c:v>capítulo 5. Fondo de contingencia</c:v>
                </c:pt>
              </c:strCache>
            </c:strRef>
          </c:cat>
          <c:val>
            <c:numRef>
              <c:f>Graficos!$H$4:$H$8</c:f>
              <c:numCache>
                <c:formatCode>0.00%</c:formatCode>
                <c:ptCount val="5"/>
                <c:pt idx="0">
                  <c:v>0.52749394153374995</c:v>
                </c:pt>
                <c:pt idx="1">
                  <c:v>0.37955830776272337</c:v>
                </c:pt>
                <c:pt idx="2">
                  <c:v>2.0784229249051506E-2</c:v>
                </c:pt>
                <c:pt idx="3">
                  <c:v>6.188403253163248E-2</c:v>
                </c:pt>
                <c:pt idx="4">
                  <c:v>1.0279488922842556E-2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2D-4948-AC5C-755D7804C28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1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dk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600" b="1" strike="noStrike" spc="-1">
                <a:solidFill>
                  <a:srgbClr val="40404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lang="es-ES" sz="1600" b="1" strike="noStrike" spc="-1">
                <a:solidFill>
                  <a:srgbClr val="404040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Distribución del gasto por áreas - 2025</a:t>
            </a:r>
          </a:p>
        </c:rich>
      </c:tx>
      <c:layout>
        <c:manualLayout>
          <c:xMode val="edge"/>
          <c:yMode val="edge"/>
          <c:x val="0.20365007376646099"/>
          <c:y val="4.16356085613886E-2"/>
        </c:manualLayout>
      </c:layout>
      <c:overlay val="0"/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A0-4686-8373-269A331EB52A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AAA0-4686-8373-269A331EB52A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AAA0-4686-8373-269A331EB52A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AAA0-4686-8373-269A331EB52A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AAA0-4686-8373-269A331EB52A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AAA0-4686-8373-269A331EB52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1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Graficos!$J$31:$J$36</c:f>
              <c:strCache>
                <c:ptCount val="6"/>
                <c:pt idx="0">
                  <c:v>Area 0. Deuda pública</c:v>
                </c:pt>
                <c:pt idx="1">
                  <c:v>Area 1. Servicios públicos básicos</c:v>
                </c:pt>
                <c:pt idx="2">
                  <c:v>Area 2. Actuaciones de protección y promoción social</c:v>
                </c:pt>
                <c:pt idx="3">
                  <c:v>Area 3. Producción de bienes públicos de carácter preferente</c:v>
                </c:pt>
                <c:pt idx="4">
                  <c:v>Area 4. Actuaciones de carácter económico</c:v>
                </c:pt>
                <c:pt idx="5">
                  <c:v>Area 9. Actuaciones de carácter general</c:v>
                </c:pt>
              </c:strCache>
            </c:strRef>
          </c:cat>
          <c:val>
            <c:numRef>
              <c:f>Graficos!$K$31:$K$36</c:f>
              <c:numCache>
                <c:formatCode>#,##0.00</c:formatCode>
                <c:ptCount val="6"/>
                <c:pt idx="0">
                  <c:v>822027</c:v>
                </c:pt>
                <c:pt idx="1">
                  <c:v>7595621.9730666354</c:v>
                </c:pt>
                <c:pt idx="2">
                  <c:v>861998.60144200001</c:v>
                </c:pt>
                <c:pt idx="3">
                  <c:v>2827099.2606184362</c:v>
                </c:pt>
                <c:pt idx="4">
                  <c:v>704941.53919090913</c:v>
                </c:pt>
                <c:pt idx="5">
                  <c:v>3023552.3130744551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AA0-4686-8373-269A331EB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4345297462817197"/>
          <c:y val="0.19914005540974"/>
        </c:manualLayout>
      </c:layout>
      <c:overlay val="0"/>
      <c:spPr>
        <a:solidFill>
          <a:srgbClr val="F2F2F2">
            <a:alpha val="39000"/>
          </a:srgbClr>
        </a:solidFill>
        <a:ln>
          <a:noFill/>
        </a:ln>
      </c:spPr>
    </c:legend>
    <c:plotVisOnly val="1"/>
    <c:dispBlanksAs val="gap"/>
    <c:showDLblsOverMax val="1"/>
  </c:chart>
  <c:spPr>
    <a:noFill/>
    <a:ln w="9360">
      <a:solidFill>
        <a:srgbClr val="BFBFBF"/>
      </a:solidFill>
      <a:round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409680</xdr:colOff>
      <xdr:row>20</xdr:row>
      <xdr:rowOff>98280</xdr:rowOff>
    </xdr:from>
    <xdr:to>
      <xdr:col>5</xdr:col>
      <xdr:colOff>818385</xdr:colOff>
      <xdr:row>43</xdr:row>
      <xdr:rowOff>132480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10EEA71-D45B-4EC8-A5DD-21DBCFCCD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96120</xdr:colOff>
      <xdr:row>22</xdr:row>
      <xdr:rowOff>104760</xdr:rowOff>
    </xdr:from>
    <xdr:to>
      <xdr:col>19</xdr:col>
      <xdr:colOff>713520</xdr:colOff>
      <xdr:row>41</xdr:row>
      <xdr:rowOff>18360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1BF518C-C70E-46B7-9B07-F575EED82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114480</xdr:colOff>
      <xdr:row>2</xdr:row>
      <xdr:rowOff>123840</xdr:rowOff>
    </xdr:from>
    <xdr:to>
      <xdr:col>21</xdr:col>
      <xdr:colOff>647280</xdr:colOff>
      <xdr:row>19</xdr:row>
      <xdr:rowOff>161100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73BE489-7408-4215-B3AE-7CA2B222D3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3006720</xdr:colOff>
      <xdr:row>37</xdr:row>
      <xdr:rowOff>54000</xdr:rowOff>
    </xdr:from>
    <xdr:to>
      <xdr:col>10</xdr:col>
      <xdr:colOff>392085</xdr:colOff>
      <xdr:row>55</xdr:row>
      <xdr:rowOff>176760</xdr:rowOff>
    </xdr:to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EF1C3AA9-6D7C-4E31-AF81-C171EFC39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zoomScaleNormal="100" workbookViewId="0">
      <selection activeCell="E9" sqref="E9"/>
    </sheetView>
  </sheetViews>
  <sheetFormatPr baseColWidth="10" defaultColWidth="14.42578125" defaultRowHeight="15" customHeight="1" outlineLevelRow="2" x14ac:dyDescent="0.25"/>
  <cols>
    <col min="1" max="1" width="8.140625" customWidth="1"/>
    <col min="2" max="2" width="11.140625" customWidth="1"/>
    <col min="3" max="3" width="13.28515625" customWidth="1"/>
    <col min="4" max="4" width="13.42578125" customWidth="1"/>
    <col min="5" max="5" width="45.7109375" customWidth="1"/>
    <col min="6" max="6" width="40.5703125" customWidth="1"/>
    <col min="7" max="7" width="19.85546875" customWidth="1"/>
    <col min="8" max="26" width="10.7109375" customWidth="1"/>
  </cols>
  <sheetData>
    <row r="1" spans="1:26" ht="23.25" customHeight="1" x14ac:dyDescent="0.2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3.25" customHeight="1" x14ac:dyDescent="0.25">
      <c r="A2" s="5" t="s">
        <v>1</v>
      </c>
      <c r="B2" s="6"/>
      <c r="C2" s="6"/>
      <c r="D2" s="6"/>
      <c r="E2" s="7"/>
      <c r="F2" s="7"/>
      <c r="G2" s="8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4.5" customHeight="1" x14ac:dyDescent="0.2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pans="1:26" outlineLevel="2" x14ac:dyDescent="0.25">
      <c r="A4" s="12">
        <v>1</v>
      </c>
      <c r="B4" s="13">
        <v>1</v>
      </c>
      <c r="C4" s="13">
        <v>10000</v>
      </c>
      <c r="D4" s="13">
        <v>9120</v>
      </c>
      <c r="E4" s="13" t="s">
        <v>9</v>
      </c>
      <c r="F4" s="14" t="s">
        <v>10</v>
      </c>
      <c r="G4" s="15">
        <v>168936.48</v>
      </c>
    </row>
    <row r="5" spans="1:26" outlineLevel="2" x14ac:dyDescent="0.25">
      <c r="A5" s="16">
        <v>2</v>
      </c>
      <c r="B5" s="17">
        <v>1</v>
      </c>
      <c r="C5" s="17">
        <v>12000</v>
      </c>
      <c r="D5" s="17">
        <v>1500</v>
      </c>
      <c r="E5" s="18" t="s">
        <v>11</v>
      </c>
      <c r="F5" s="18" t="s">
        <v>12</v>
      </c>
      <c r="G5" s="19">
        <v>48896.583948</v>
      </c>
    </row>
    <row r="6" spans="1:26" outlineLevel="2" x14ac:dyDescent="0.25">
      <c r="A6" s="16">
        <v>4</v>
      </c>
      <c r="B6" s="17">
        <v>1</v>
      </c>
      <c r="C6" s="17">
        <v>12000</v>
      </c>
      <c r="D6" s="17">
        <v>3200</v>
      </c>
      <c r="E6" s="18" t="s">
        <v>13</v>
      </c>
      <c r="F6" s="18" t="s">
        <v>12</v>
      </c>
      <c r="G6" s="19">
        <v>18087.253199999999</v>
      </c>
    </row>
    <row r="7" spans="1:26" outlineLevel="2" x14ac:dyDescent="0.25">
      <c r="A7" s="16">
        <v>4</v>
      </c>
      <c r="B7" s="17">
        <v>1</v>
      </c>
      <c r="C7" s="17">
        <v>12000</v>
      </c>
      <c r="D7" s="17">
        <v>3360</v>
      </c>
      <c r="E7" s="18" t="s">
        <v>14</v>
      </c>
      <c r="F7" s="18" t="s">
        <v>12</v>
      </c>
      <c r="G7" s="19">
        <v>18087.253199999999</v>
      </c>
    </row>
    <row r="8" spans="1:26" outlineLevel="2" x14ac:dyDescent="0.25">
      <c r="A8" s="16">
        <v>1</v>
      </c>
      <c r="B8" s="17">
        <v>1</v>
      </c>
      <c r="C8" s="17">
        <v>12000</v>
      </c>
      <c r="D8" s="17">
        <v>4320</v>
      </c>
      <c r="E8" s="18" t="s">
        <v>15</v>
      </c>
      <c r="F8" s="18" t="s">
        <v>12</v>
      </c>
      <c r="G8" s="20">
        <v>36174.506399999998</v>
      </c>
    </row>
    <row r="9" spans="1:26" outlineLevel="2" x14ac:dyDescent="0.25">
      <c r="A9" s="16">
        <v>1</v>
      </c>
      <c r="B9" s="17">
        <v>1</v>
      </c>
      <c r="C9" s="17">
        <v>12000</v>
      </c>
      <c r="D9" s="17">
        <v>9200</v>
      </c>
      <c r="E9" s="17" t="s">
        <v>16</v>
      </c>
      <c r="F9" s="18" t="s">
        <v>12</v>
      </c>
      <c r="G9" s="19">
        <v>29648.078072727301</v>
      </c>
    </row>
    <row r="10" spans="1:26" outlineLevel="2" x14ac:dyDescent="0.25">
      <c r="A10" s="16">
        <v>10</v>
      </c>
      <c r="B10" s="17">
        <v>1</v>
      </c>
      <c r="C10" s="17">
        <v>12000</v>
      </c>
      <c r="D10" s="17">
        <v>9201</v>
      </c>
      <c r="E10" s="17" t="s">
        <v>17</v>
      </c>
      <c r="F10" s="18" t="s">
        <v>12</v>
      </c>
      <c r="G10" s="19">
        <v>18087.253199999999</v>
      </c>
    </row>
    <row r="11" spans="1:26" outlineLevel="2" x14ac:dyDescent="0.25">
      <c r="A11" s="16">
        <v>10</v>
      </c>
      <c r="B11" s="17">
        <v>1</v>
      </c>
      <c r="C11" s="17">
        <v>12000</v>
      </c>
      <c r="D11" s="17">
        <v>9201</v>
      </c>
      <c r="E11" s="17" t="s">
        <v>17</v>
      </c>
      <c r="F11" s="18" t="s">
        <v>18</v>
      </c>
      <c r="G11" s="21">
        <v>12181.439200000001</v>
      </c>
    </row>
    <row r="12" spans="1:26" outlineLevel="2" x14ac:dyDescent="0.25">
      <c r="A12" s="16">
        <v>1</v>
      </c>
      <c r="B12" s="17">
        <v>1</v>
      </c>
      <c r="C12" s="17">
        <v>12000</v>
      </c>
      <c r="D12" s="17">
        <v>9205</v>
      </c>
      <c r="E12" s="17" t="s">
        <v>19</v>
      </c>
      <c r="F12" s="18" t="s">
        <v>12</v>
      </c>
      <c r="G12" s="21">
        <v>72349.012799999997</v>
      </c>
    </row>
    <row r="13" spans="1:26" outlineLevel="2" x14ac:dyDescent="0.25">
      <c r="A13" s="16">
        <v>1</v>
      </c>
      <c r="B13" s="17">
        <v>1</v>
      </c>
      <c r="C13" s="17">
        <v>12000</v>
      </c>
      <c r="D13" s="17">
        <v>9310</v>
      </c>
      <c r="E13" s="18" t="s">
        <v>20</v>
      </c>
      <c r="F13" s="18" t="s">
        <v>12</v>
      </c>
      <c r="G13" s="21">
        <v>36174.506399999998</v>
      </c>
    </row>
    <row r="14" spans="1:26" outlineLevel="2" x14ac:dyDescent="0.25">
      <c r="A14" s="16">
        <v>1</v>
      </c>
      <c r="B14" s="17">
        <v>1</v>
      </c>
      <c r="C14" s="17">
        <v>12000</v>
      </c>
      <c r="D14" s="17">
        <v>9340</v>
      </c>
      <c r="E14" s="17" t="s">
        <v>21</v>
      </c>
      <c r="F14" s="18" t="s">
        <v>12</v>
      </c>
      <c r="G14" s="21">
        <v>18087.253199999999</v>
      </c>
    </row>
    <row r="15" spans="1:26" outlineLevel="2" x14ac:dyDescent="0.25">
      <c r="A15" s="16">
        <v>4</v>
      </c>
      <c r="B15" s="17">
        <v>1</v>
      </c>
      <c r="C15" s="17">
        <v>12001</v>
      </c>
      <c r="D15" s="17">
        <v>1320</v>
      </c>
      <c r="E15" s="18" t="s">
        <v>22</v>
      </c>
      <c r="F15" s="18" t="s">
        <v>23</v>
      </c>
      <c r="G15" s="19">
        <v>15905.0128</v>
      </c>
    </row>
    <row r="16" spans="1:26" outlineLevel="2" x14ac:dyDescent="0.25">
      <c r="A16" s="16">
        <v>2</v>
      </c>
      <c r="B16" s="17">
        <v>1</v>
      </c>
      <c r="C16" s="17">
        <v>12001</v>
      </c>
      <c r="D16" s="17">
        <v>1500</v>
      </c>
      <c r="E16" s="18" t="s">
        <v>11</v>
      </c>
      <c r="F16" s="18" t="s">
        <v>23</v>
      </c>
      <c r="G16" s="19">
        <v>95430.07</v>
      </c>
    </row>
    <row r="17" spans="1:7" outlineLevel="2" x14ac:dyDescent="0.25">
      <c r="A17" s="16">
        <v>4</v>
      </c>
      <c r="B17" s="17">
        <v>1</v>
      </c>
      <c r="C17" s="17">
        <v>12001</v>
      </c>
      <c r="D17" s="17">
        <v>3200</v>
      </c>
      <c r="E17" s="18" t="s">
        <v>13</v>
      </c>
      <c r="F17" s="18" t="s">
        <v>23</v>
      </c>
      <c r="G17" s="19">
        <v>15905.0128</v>
      </c>
    </row>
    <row r="18" spans="1:7" outlineLevel="2" x14ac:dyDescent="0.25">
      <c r="A18" s="16">
        <v>4</v>
      </c>
      <c r="B18" s="17">
        <v>1</v>
      </c>
      <c r="C18" s="17">
        <v>12001</v>
      </c>
      <c r="D18" s="17">
        <v>3300</v>
      </c>
      <c r="E18" s="18" t="s">
        <v>24</v>
      </c>
      <c r="F18" s="18" t="s">
        <v>23</v>
      </c>
      <c r="G18" s="20">
        <v>15905.0128</v>
      </c>
    </row>
    <row r="19" spans="1:7" outlineLevel="2" x14ac:dyDescent="0.25">
      <c r="A19" s="16">
        <v>4</v>
      </c>
      <c r="B19" s="17">
        <v>1</v>
      </c>
      <c r="C19" s="17">
        <v>12001</v>
      </c>
      <c r="D19" s="17">
        <v>3321</v>
      </c>
      <c r="E19" s="18" t="s">
        <v>25</v>
      </c>
      <c r="F19" s="18" t="s">
        <v>23</v>
      </c>
      <c r="G19" s="21">
        <v>18087.253199999999</v>
      </c>
    </row>
    <row r="20" spans="1:7" outlineLevel="2" x14ac:dyDescent="0.25">
      <c r="A20" s="16">
        <v>4</v>
      </c>
      <c r="B20" s="17">
        <v>1</v>
      </c>
      <c r="C20" s="17">
        <v>12001</v>
      </c>
      <c r="D20" s="17">
        <v>3321</v>
      </c>
      <c r="E20" s="17" t="s">
        <v>25</v>
      </c>
      <c r="F20" s="18" t="s">
        <v>26</v>
      </c>
      <c r="G20" s="21">
        <v>10325.379199999999</v>
      </c>
    </row>
    <row r="21" spans="1:7" ht="15.75" customHeight="1" outlineLevel="2" x14ac:dyDescent="0.25">
      <c r="A21" s="16">
        <v>1</v>
      </c>
      <c r="B21" s="17">
        <v>1</v>
      </c>
      <c r="C21" s="17">
        <v>12001</v>
      </c>
      <c r="D21" s="17">
        <v>4320</v>
      </c>
      <c r="E21" s="17" t="s">
        <v>15</v>
      </c>
      <c r="F21" s="18" t="s">
        <v>23</v>
      </c>
      <c r="G21" s="21">
        <v>15905.0128</v>
      </c>
    </row>
    <row r="22" spans="1:7" ht="15.75" customHeight="1" outlineLevel="2" x14ac:dyDescent="0.25">
      <c r="A22" s="16">
        <v>1</v>
      </c>
      <c r="B22" s="17">
        <v>1</v>
      </c>
      <c r="C22" s="17">
        <v>12001</v>
      </c>
      <c r="D22" s="17">
        <v>4320</v>
      </c>
      <c r="E22" s="18" t="s">
        <v>15</v>
      </c>
      <c r="F22" s="18" t="s">
        <v>26</v>
      </c>
      <c r="G22" s="19">
        <v>10325.379199999999</v>
      </c>
    </row>
    <row r="23" spans="1:7" ht="15.75" customHeight="1" outlineLevel="2" x14ac:dyDescent="0.25">
      <c r="A23" s="16">
        <v>1</v>
      </c>
      <c r="B23" s="17">
        <v>1</v>
      </c>
      <c r="C23" s="17">
        <v>12001</v>
      </c>
      <c r="D23" s="17">
        <v>9202</v>
      </c>
      <c r="E23" s="17" t="s">
        <v>27</v>
      </c>
      <c r="F23" s="18" t="s">
        <v>23</v>
      </c>
      <c r="G23" s="19">
        <v>15905.0128</v>
      </c>
    </row>
    <row r="24" spans="1:7" ht="15.75" customHeight="1" outlineLevel="2" x14ac:dyDescent="0.25">
      <c r="A24" s="16">
        <v>1</v>
      </c>
      <c r="B24" s="17">
        <v>1</v>
      </c>
      <c r="C24" s="17">
        <v>12001</v>
      </c>
      <c r="D24" s="17">
        <v>9340</v>
      </c>
      <c r="E24" s="18" t="s">
        <v>21</v>
      </c>
      <c r="F24" s="18" t="s">
        <v>23</v>
      </c>
      <c r="G24" s="19">
        <v>15905.0128</v>
      </c>
    </row>
    <row r="25" spans="1:7" ht="15.75" customHeight="1" outlineLevel="2" x14ac:dyDescent="0.25">
      <c r="A25" s="16">
        <v>4</v>
      </c>
      <c r="B25" s="17">
        <v>1</v>
      </c>
      <c r="C25" s="17">
        <v>12002</v>
      </c>
      <c r="D25" s="17">
        <v>1320</v>
      </c>
      <c r="E25" s="17" t="s">
        <v>22</v>
      </c>
      <c r="F25" s="18" t="s">
        <v>28</v>
      </c>
      <c r="G25" s="21">
        <v>85092.1728</v>
      </c>
    </row>
    <row r="26" spans="1:7" ht="15.75" customHeight="1" outlineLevel="2" x14ac:dyDescent="0.25">
      <c r="A26" s="16">
        <v>4</v>
      </c>
      <c r="B26" s="17">
        <v>1</v>
      </c>
      <c r="C26" s="17">
        <v>12003</v>
      </c>
      <c r="D26" s="17">
        <v>1320</v>
      </c>
      <c r="E26" s="17" t="s">
        <v>22</v>
      </c>
      <c r="F26" s="18" t="s">
        <v>18</v>
      </c>
      <c r="G26" s="19">
        <v>304535.98</v>
      </c>
    </row>
    <row r="27" spans="1:7" ht="15.75" customHeight="1" outlineLevel="2" x14ac:dyDescent="0.25">
      <c r="A27" s="16">
        <v>2</v>
      </c>
      <c r="B27" s="17">
        <v>1</v>
      </c>
      <c r="C27" s="17">
        <v>12003</v>
      </c>
      <c r="D27" s="17">
        <v>1500</v>
      </c>
      <c r="E27" s="17" t="s">
        <v>11</v>
      </c>
      <c r="F27" s="18" t="s">
        <v>18</v>
      </c>
      <c r="G27" s="19">
        <v>36544.31</v>
      </c>
    </row>
    <row r="28" spans="1:7" ht="15.75" customHeight="1" outlineLevel="2" x14ac:dyDescent="0.25">
      <c r="A28" s="16">
        <v>3</v>
      </c>
      <c r="B28" s="17">
        <v>1</v>
      </c>
      <c r="C28" s="17">
        <v>12003</v>
      </c>
      <c r="D28" s="17">
        <v>1510</v>
      </c>
      <c r="E28" s="17" t="s">
        <v>29</v>
      </c>
      <c r="F28" s="18" t="s">
        <v>18</v>
      </c>
      <c r="G28" s="19">
        <v>12181.44</v>
      </c>
    </row>
    <row r="29" spans="1:7" ht="15.75" customHeight="1" outlineLevel="2" x14ac:dyDescent="0.25">
      <c r="A29" s="16">
        <v>7</v>
      </c>
      <c r="B29" s="17">
        <v>1</v>
      </c>
      <c r="C29" s="17">
        <v>12003</v>
      </c>
      <c r="D29" s="17">
        <v>3370</v>
      </c>
      <c r="E29" s="17" t="s">
        <v>30</v>
      </c>
      <c r="F29" s="18" t="s">
        <v>18</v>
      </c>
      <c r="G29" s="19">
        <v>12181.439200000001</v>
      </c>
    </row>
    <row r="30" spans="1:7" ht="15.75" customHeight="1" outlineLevel="2" x14ac:dyDescent="0.25">
      <c r="A30" s="16">
        <v>7</v>
      </c>
      <c r="B30" s="17">
        <v>1</v>
      </c>
      <c r="C30" s="17">
        <v>12003</v>
      </c>
      <c r="D30" s="17">
        <v>3370</v>
      </c>
      <c r="E30" s="17" t="s">
        <v>30</v>
      </c>
      <c r="F30" s="18" t="s">
        <v>31</v>
      </c>
      <c r="G30" s="21">
        <v>9462.8366000000005</v>
      </c>
    </row>
    <row r="31" spans="1:7" ht="15.75" customHeight="1" outlineLevel="2" x14ac:dyDescent="0.25">
      <c r="A31" s="16">
        <v>3</v>
      </c>
      <c r="B31" s="17">
        <v>1</v>
      </c>
      <c r="C31" s="17">
        <v>12003</v>
      </c>
      <c r="D31" s="17">
        <v>3400</v>
      </c>
      <c r="E31" s="17" t="s">
        <v>32</v>
      </c>
      <c r="F31" s="18" t="s">
        <v>23</v>
      </c>
      <c r="G31" s="21">
        <v>15905.0128</v>
      </c>
    </row>
    <row r="32" spans="1:7" ht="15.75" customHeight="1" outlineLevel="2" x14ac:dyDescent="0.25">
      <c r="A32" s="16">
        <v>1</v>
      </c>
      <c r="B32" s="17">
        <v>1</v>
      </c>
      <c r="C32" s="17">
        <v>12003</v>
      </c>
      <c r="D32" s="17">
        <v>9200</v>
      </c>
      <c r="E32" s="18" t="s">
        <v>16</v>
      </c>
      <c r="F32" s="18" t="s">
        <v>18</v>
      </c>
      <c r="G32" s="21">
        <v>39060.094472727302</v>
      </c>
    </row>
    <row r="33" spans="1:7" ht="15.75" customHeight="1" outlineLevel="2" x14ac:dyDescent="0.25">
      <c r="A33" s="16">
        <v>1</v>
      </c>
      <c r="B33" s="17">
        <v>1</v>
      </c>
      <c r="C33" s="17">
        <v>12003</v>
      </c>
      <c r="D33" s="17">
        <v>9200</v>
      </c>
      <c r="E33" s="17" t="s">
        <v>16</v>
      </c>
      <c r="F33" s="18" t="s">
        <v>26</v>
      </c>
      <c r="G33" s="19">
        <v>58900.119272727301</v>
      </c>
    </row>
    <row r="34" spans="1:7" ht="15.75" customHeight="1" outlineLevel="2" x14ac:dyDescent="0.25">
      <c r="A34" s="16">
        <v>1</v>
      </c>
      <c r="B34" s="17">
        <v>1</v>
      </c>
      <c r="C34" s="17">
        <v>12003</v>
      </c>
      <c r="D34" s="17">
        <v>9202</v>
      </c>
      <c r="E34" s="18" t="s">
        <v>27</v>
      </c>
      <c r="F34" s="18" t="s">
        <v>18</v>
      </c>
      <c r="G34" s="19">
        <v>12181.439200000001</v>
      </c>
    </row>
    <row r="35" spans="1:7" ht="15.75" customHeight="1" outlineLevel="2" x14ac:dyDescent="0.25">
      <c r="A35" s="16">
        <v>1</v>
      </c>
      <c r="B35" s="17">
        <v>1</v>
      </c>
      <c r="C35" s="17">
        <v>12003</v>
      </c>
      <c r="D35" s="17">
        <v>9230</v>
      </c>
      <c r="E35" s="17" t="s">
        <v>33</v>
      </c>
      <c r="F35" s="18" t="s">
        <v>18</v>
      </c>
      <c r="G35" s="19">
        <v>12422.253199999999</v>
      </c>
    </row>
    <row r="36" spans="1:7" ht="15.75" customHeight="1" outlineLevel="2" x14ac:dyDescent="0.25">
      <c r="A36" s="16">
        <v>1</v>
      </c>
      <c r="B36" s="17">
        <v>1</v>
      </c>
      <c r="C36" s="17">
        <v>12003</v>
      </c>
      <c r="D36" s="17">
        <v>9310</v>
      </c>
      <c r="E36" s="18" t="s">
        <v>20</v>
      </c>
      <c r="F36" s="18" t="s">
        <v>18</v>
      </c>
      <c r="G36" s="20">
        <v>12181.439200000001</v>
      </c>
    </row>
    <row r="37" spans="1:7" ht="15.75" customHeight="1" outlineLevel="2" x14ac:dyDescent="0.25">
      <c r="A37" s="16">
        <v>1</v>
      </c>
      <c r="B37" s="17">
        <v>1</v>
      </c>
      <c r="C37" s="17">
        <v>12003</v>
      </c>
      <c r="D37" s="17">
        <v>9340</v>
      </c>
      <c r="E37" s="17" t="s">
        <v>21</v>
      </c>
      <c r="F37" s="18" t="s">
        <v>18</v>
      </c>
      <c r="G37" s="19">
        <v>24362.878400000001</v>
      </c>
    </row>
    <row r="38" spans="1:7" ht="15.75" customHeight="1" outlineLevel="2" x14ac:dyDescent="0.25">
      <c r="A38" s="16">
        <v>3</v>
      </c>
      <c r="B38" s="17">
        <v>1</v>
      </c>
      <c r="C38" s="17">
        <v>12004</v>
      </c>
      <c r="D38" s="17">
        <v>1510</v>
      </c>
      <c r="E38" s="17" t="s">
        <v>29</v>
      </c>
      <c r="F38" s="18" t="s">
        <v>26</v>
      </c>
      <c r="G38" s="21">
        <v>10325.379999999999</v>
      </c>
    </row>
    <row r="39" spans="1:7" ht="15.75" customHeight="1" outlineLevel="2" x14ac:dyDescent="0.25">
      <c r="A39" s="16">
        <v>2</v>
      </c>
      <c r="B39" s="17">
        <v>1</v>
      </c>
      <c r="C39" s="17">
        <v>12004</v>
      </c>
      <c r="D39" s="17">
        <v>1530</v>
      </c>
      <c r="E39" s="17" t="s">
        <v>34</v>
      </c>
      <c r="F39" s="18" t="s">
        <v>26</v>
      </c>
      <c r="G39" s="21">
        <v>19289.984199999999</v>
      </c>
    </row>
    <row r="40" spans="1:7" ht="15.75" customHeight="1" outlineLevel="2" x14ac:dyDescent="0.25">
      <c r="A40" s="16">
        <v>3</v>
      </c>
      <c r="B40" s="17">
        <v>1</v>
      </c>
      <c r="C40" s="17">
        <v>12004</v>
      </c>
      <c r="D40" s="17">
        <v>3400</v>
      </c>
      <c r="E40" s="17" t="s">
        <v>32</v>
      </c>
      <c r="F40" s="18" t="s">
        <v>26</v>
      </c>
      <c r="G40" s="19">
        <v>10325.379199999999</v>
      </c>
    </row>
    <row r="41" spans="1:7" ht="15.75" customHeight="1" outlineLevel="2" x14ac:dyDescent="0.25">
      <c r="A41" s="16">
        <v>1</v>
      </c>
      <c r="B41" s="17">
        <v>1</v>
      </c>
      <c r="C41" s="17">
        <v>12004</v>
      </c>
      <c r="D41" s="17">
        <v>9120</v>
      </c>
      <c r="E41" s="17" t="s">
        <v>9</v>
      </c>
      <c r="F41" s="18" t="s">
        <v>18</v>
      </c>
      <c r="G41" s="19">
        <v>18550.090254545499</v>
      </c>
    </row>
    <row r="42" spans="1:7" ht="15.75" customHeight="1" outlineLevel="2" x14ac:dyDescent="0.25">
      <c r="A42" s="16">
        <v>1</v>
      </c>
      <c r="B42" s="17">
        <v>1</v>
      </c>
      <c r="C42" s="17">
        <v>12004</v>
      </c>
      <c r="D42" s="17">
        <v>9202</v>
      </c>
      <c r="E42" s="17" t="s">
        <v>27</v>
      </c>
      <c r="F42" s="18" t="s">
        <v>26</v>
      </c>
      <c r="G42" s="19">
        <v>10325.379199999999</v>
      </c>
    </row>
    <row r="43" spans="1:7" ht="15.75" customHeight="1" outlineLevel="2" x14ac:dyDescent="0.25">
      <c r="A43" s="16">
        <v>1</v>
      </c>
      <c r="B43" s="17">
        <v>1</v>
      </c>
      <c r="C43" s="17">
        <v>12004</v>
      </c>
      <c r="D43" s="17">
        <v>9310</v>
      </c>
      <c r="E43" s="17" t="s">
        <v>20</v>
      </c>
      <c r="F43" s="18" t="s">
        <v>26</v>
      </c>
      <c r="G43" s="19">
        <v>10325.379199999999</v>
      </c>
    </row>
    <row r="44" spans="1:7" ht="15.75" customHeight="1" outlineLevel="2" x14ac:dyDescent="0.25">
      <c r="A44" s="16">
        <v>3</v>
      </c>
      <c r="B44" s="17">
        <v>1</v>
      </c>
      <c r="C44" s="17">
        <v>12005</v>
      </c>
      <c r="D44" s="17">
        <v>1510</v>
      </c>
      <c r="E44" s="18" t="s">
        <v>29</v>
      </c>
      <c r="F44" s="18" t="s">
        <v>31</v>
      </c>
      <c r="G44" s="19">
        <v>9462.84</v>
      </c>
    </row>
    <row r="45" spans="1:7" ht="15.75" customHeight="1" outlineLevel="2" x14ac:dyDescent="0.25">
      <c r="A45" s="16">
        <v>3</v>
      </c>
      <c r="B45" s="17">
        <v>1</v>
      </c>
      <c r="C45" s="17">
        <v>12005</v>
      </c>
      <c r="D45" s="17">
        <v>3420</v>
      </c>
      <c r="E45" s="18" t="s">
        <v>35</v>
      </c>
      <c r="F45" s="18" t="s">
        <v>31</v>
      </c>
      <c r="G45" s="19">
        <v>9462.8366000000005</v>
      </c>
    </row>
    <row r="46" spans="1:7" ht="15.75" customHeight="1" outlineLevel="2" x14ac:dyDescent="0.25">
      <c r="A46" s="16">
        <v>4</v>
      </c>
      <c r="B46" s="17">
        <v>1</v>
      </c>
      <c r="C46" s="17">
        <v>12006</v>
      </c>
      <c r="D46" s="17">
        <v>1320</v>
      </c>
      <c r="E46" s="17" t="s">
        <v>22</v>
      </c>
      <c r="F46" s="18" t="s">
        <v>36</v>
      </c>
      <c r="G46" s="19">
        <v>63020.807500000003</v>
      </c>
    </row>
    <row r="47" spans="1:7" ht="15.75" customHeight="1" outlineLevel="2" x14ac:dyDescent="0.25">
      <c r="A47" s="16">
        <v>2</v>
      </c>
      <c r="B47" s="17">
        <v>1</v>
      </c>
      <c r="C47" s="17">
        <v>12006</v>
      </c>
      <c r="D47" s="17">
        <v>1500</v>
      </c>
      <c r="E47" s="17" t="s">
        <v>11</v>
      </c>
      <c r="F47" s="18" t="s">
        <v>36</v>
      </c>
      <c r="G47" s="19">
        <v>33738.144399999997</v>
      </c>
    </row>
    <row r="48" spans="1:7" ht="15.75" customHeight="1" outlineLevel="2" x14ac:dyDescent="0.25">
      <c r="A48" s="16">
        <v>3</v>
      </c>
      <c r="B48" s="17">
        <v>1</v>
      </c>
      <c r="C48" s="17">
        <v>12006</v>
      </c>
      <c r="D48" s="17">
        <v>1510</v>
      </c>
      <c r="E48" s="18" t="s">
        <v>29</v>
      </c>
      <c r="F48" s="18" t="s">
        <v>36</v>
      </c>
      <c r="G48" s="19">
        <v>6864.7646000000004</v>
      </c>
    </row>
    <row r="49" spans="1:7" ht="15.75" customHeight="1" outlineLevel="2" x14ac:dyDescent="0.25">
      <c r="A49" s="16">
        <v>2</v>
      </c>
      <c r="B49" s="17">
        <v>1</v>
      </c>
      <c r="C49" s="17">
        <v>12006</v>
      </c>
      <c r="D49" s="17">
        <v>1530</v>
      </c>
      <c r="E49" s="18" t="s">
        <v>34</v>
      </c>
      <c r="F49" s="18" t="s">
        <v>36</v>
      </c>
      <c r="G49" s="19">
        <v>3788.9168</v>
      </c>
    </row>
    <row r="50" spans="1:7" ht="15.75" customHeight="1" outlineLevel="2" x14ac:dyDescent="0.25">
      <c r="A50" s="16">
        <v>4</v>
      </c>
      <c r="B50" s="17">
        <v>1</v>
      </c>
      <c r="C50" s="17">
        <v>12006</v>
      </c>
      <c r="D50" s="17">
        <v>3200</v>
      </c>
      <c r="E50" s="18" t="s">
        <v>13</v>
      </c>
      <c r="F50" s="18" t="s">
        <v>36</v>
      </c>
      <c r="G50" s="19">
        <v>2798.51</v>
      </c>
    </row>
    <row r="51" spans="1:7" ht="15.75" customHeight="1" outlineLevel="2" x14ac:dyDescent="0.25">
      <c r="A51" s="16">
        <v>4</v>
      </c>
      <c r="B51" s="17">
        <v>1</v>
      </c>
      <c r="C51" s="17">
        <v>12006</v>
      </c>
      <c r="D51" s="17">
        <v>3300</v>
      </c>
      <c r="E51" s="18" t="s">
        <v>24</v>
      </c>
      <c r="F51" s="18" t="s">
        <v>36</v>
      </c>
      <c r="G51" s="19">
        <v>4817.4542000000001</v>
      </c>
    </row>
    <row r="52" spans="1:7" ht="15.75" customHeight="1" outlineLevel="2" x14ac:dyDescent="0.25">
      <c r="A52" s="16">
        <v>4</v>
      </c>
      <c r="B52" s="17">
        <v>1</v>
      </c>
      <c r="C52" s="17">
        <v>12006</v>
      </c>
      <c r="D52" s="17">
        <v>3321</v>
      </c>
      <c r="E52" s="17" t="s">
        <v>25</v>
      </c>
      <c r="F52" s="18" t="s">
        <v>36</v>
      </c>
      <c r="G52" s="19">
        <v>6219.4902000000002</v>
      </c>
    </row>
    <row r="53" spans="1:7" ht="15.75" customHeight="1" outlineLevel="2" x14ac:dyDescent="0.25">
      <c r="A53" s="16">
        <v>4</v>
      </c>
      <c r="B53" s="17">
        <v>1</v>
      </c>
      <c r="C53" s="17">
        <v>12006</v>
      </c>
      <c r="D53" s="17">
        <v>3360</v>
      </c>
      <c r="E53" s="17" t="s">
        <v>14</v>
      </c>
      <c r="F53" s="18" t="s">
        <v>36</v>
      </c>
      <c r="G53" s="21">
        <v>4177.0619999999999</v>
      </c>
    </row>
    <row r="54" spans="1:7" ht="15.75" customHeight="1" outlineLevel="2" x14ac:dyDescent="0.25">
      <c r="A54" s="16">
        <v>7</v>
      </c>
      <c r="B54" s="17">
        <v>1</v>
      </c>
      <c r="C54" s="17">
        <v>12006</v>
      </c>
      <c r="D54" s="17">
        <v>3370</v>
      </c>
      <c r="E54" s="18" t="s">
        <v>30</v>
      </c>
      <c r="F54" s="18" t="s">
        <v>36</v>
      </c>
      <c r="G54" s="20">
        <v>3726.9351454545499</v>
      </c>
    </row>
    <row r="55" spans="1:7" ht="15.75" customHeight="1" outlineLevel="2" x14ac:dyDescent="0.25">
      <c r="A55" s="16">
        <v>3</v>
      </c>
      <c r="B55" s="17">
        <v>1</v>
      </c>
      <c r="C55" s="17">
        <v>12006</v>
      </c>
      <c r="D55" s="17">
        <v>3400</v>
      </c>
      <c r="E55" s="17" t="s">
        <v>32</v>
      </c>
      <c r="F55" s="18" t="s">
        <v>36</v>
      </c>
      <c r="G55" s="19">
        <v>4240.1068018181804</v>
      </c>
    </row>
    <row r="56" spans="1:7" ht="15.75" customHeight="1" outlineLevel="2" x14ac:dyDescent="0.25">
      <c r="A56" s="16">
        <v>3</v>
      </c>
      <c r="B56" s="17">
        <v>1</v>
      </c>
      <c r="C56" s="17">
        <v>12006</v>
      </c>
      <c r="D56" s="17">
        <v>3420</v>
      </c>
      <c r="E56" s="17" t="s">
        <v>35</v>
      </c>
      <c r="F56" s="18" t="s">
        <v>36</v>
      </c>
      <c r="G56" s="19">
        <v>699.08159999999998</v>
      </c>
    </row>
    <row r="57" spans="1:7" ht="15.75" customHeight="1" outlineLevel="2" x14ac:dyDescent="0.25">
      <c r="A57" s="16">
        <v>1</v>
      </c>
      <c r="B57" s="17">
        <v>1</v>
      </c>
      <c r="C57" s="17">
        <v>12006</v>
      </c>
      <c r="D57" s="17">
        <v>4320</v>
      </c>
      <c r="E57" s="17" t="s">
        <v>15</v>
      </c>
      <c r="F57" s="18" t="s">
        <v>36</v>
      </c>
      <c r="G57" s="19">
        <v>11273.8930909091</v>
      </c>
    </row>
    <row r="58" spans="1:7" ht="15.75" customHeight="1" outlineLevel="2" x14ac:dyDescent="0.25">
      <c r="A58" s="16">
        <v>1</v>
      </c>
      <c r="B58" s="17">
        <v>1</v>
      </c>
      <c r="C58" s="17">
        <v>12006</v>
      </c>
      <c r="D58" s="17">
        <v>9120</v>
      </c>
      <c r="E58" s="17" t="s">
        <v>9</v>
      </c>
      <c r="F58" s="18" t="s">
        <v>36</v>
      </c>
      <c r="G58" s="19">
        <v>4030.6578</v>
      </c>
    </row>
    <row r="59" spans="1:7" ht="15.75" customHeight="1" outlineLevel="2" x14ac:dyDescent="0.25">
      <c r="A59" s="16">
        <v>1</v>
      </c>
      <c r="B59" s="17">
        <v>1</v>
      </c>
      <c r="C59" s="17">
        <v>12006</v>
      </c>
      <c r="D59" s="17">
        <v>9200</v>
      </c>
      <c r="E59" s="17" t="s">
        <v>16</v>
      </c>
      <c r="F59" s="18" t="s">
        <v>36</v>
      </c>
      <c r="G59" s="21">
        <v>20516.580300000001</v>
      </c>
    </row>
    <row r="60" spans="1:7" ht="15.75" customHeight="1" outlineLevel="2" x14ac:dyDescent="0.25">
      <c r="A60" s="16">
        <v>10</v>
      </c>
      <c r="B60" s="17">
        <v>1</v>
      </c>
      <c r="C60" s="17">
        <v>12006</v>
      </c>
      <c r="D60" s="17">
        <v>9201</v>
      </c>
      <c r="E60" s="17" t="s">
        <v>17</v>
      </c>
      <c r="F60" s="18" t="s">
        <v>36</v>
      </c>
      <c r="G60" s="21">
        <v>4439.4647999999997</v>
      </c>
    </row>
    <row r="61" spans="1:7" ht="15.75" customHeight="1" outlineLevel="2" x14ac:dyDescent="0.25">
      <c r="A61" s="16">
        <v>1</v>
      </c>
      <c r="B61" s="17">
        <v>1</v>
      </c>
      <c r="C61" s="17">
        <v>12006</v>
      </c>
      <c r="D61" s="17">
        <v>9205</v>
      </c>
      <c r="E61" s="18" t="s">
        <v>19</v>
      </c>
      <c r="F61" s="18" t="s">
        <v>36</v>
      </c>
      <c r="G61" s="21">
        <v>15711.807272727299</v>
      </c>
    </row>
    <row r="62" spans="1:7" ht="15.75" customHeight="1" outlineLevel="2" x14ac:dyDescent="0.25">
      <c r="A62" s="16">
        <v>1</v>
      </c>
      <c r="B62" s="17">
        <v>1</v>
      </c>
      <c r="C62" s="17">
        <v>12006</v>
      </c>
      <c r="D62" s="17">
        <v>9230</v>
      </c>
      <c r="E62" s="17" t="s">
        <v>33</v>
      </c>
      <c r="F62" s="18" t="s">
        <v>36</v>
      </c>
      <c r="G62" s="21">
        <v>6365.2763999999997</v>
      </c>
    </row>
    <row r="63" spans="1:7" ht="15.75" customHeight="1" outlineLevel="2" x14ac:dyDescent="0.25">
      <c r="A63" s="16">
        <v>1</v>
      </c>
      <c r="B63" s="17">
        <v>1</v>
      </c>
      <c r="C63" s="17">
        <v>12006</v>
      </c>
      <c r="D63" s="17">
        <v>9310</v>
      </c>
      <c r="E63" s="18" t="s">
        <v>20</v>
      </c>
      <c r="F63" s="18" t="s">
        <v>36</v>
      </c>
      <c r="G63" s="19">
        <v>7437.6917999999996</v>
      </c>
    </row>
    <row r="64" spans="1:7" ht="15.75" customHeight="1" outlineLevel="2" x14ac:dyDescent="0.25">
      <c r="A64" s="16">
        <v>1</v>
      </c>
      <c r="B64" s="17">
        <v>1</v>
      </c>
      <c r="C64" s="17">
        <v>12006</v>
      </c>
      <c r="D64" s="17">
        <v>9340</v>
      </c>
      <c r="E64" s="17" t="s">
        <v>21</v>
      </c>
      <c r="F64" s="18" t="s">
        <v>36</v>
      </c>
      <c r="G64" s="19">
        <v>11449.562400000001</v>
      </c>
    </row>
    <row r="65" spans="1:7" ht="15.75" customHeight="1" outlineLevel="2" x14ac:dyDescent="0.25">
      <c r="A65" s="16">
        <v>4</v>
      </c>
      <c r="B65" s="17">
        <v>1</v>
      </c>
      <c r="C65" s="17">
        <v>12009</v>
      </c>
      <c r="D65" s="17">
        <v>1320</v>
      </c>
      <c r="E65" s="17" t="s">
        <v>22</v>
      </c>
      <c r="F65" s="18" t="s">
        <v>37</v>
      </c>
      <c r="G65" s="19">
        <v>27080.28</v>
      </c>
    </row>
    <row r="66" spans="1:7" ht="15.75" customHeight="1" outlineLevel="2" x14ac:dyDescent="0.25">
      <c r="A66" s="16">
        <v>4</v>
      </c>
      <c r="B66" s="17">
        <v>1</v>
      </c>
      <c r="C66" s="17">
        <v>12100</v>
      </c>
      <c r="D66" s="17">
        <v>1320</v>
      </c>
      <c r="E66" s="17" t="s">
        <v>22</v>
      </c>
      <c r="F66" s="18" t="s">
        <v>38</v>
      </c>
      <c r="G66" s="19">
        <v>288514.49479999999</v>
      </c>
    </row>
    <row r="67" spans="1:7" ht="15.75" customHeight="1" outlineLevel="2" x14ac:dyDescent="0.25">
      <c r="A67" s="16">
        <v>2</v>
      </c>
      <c r="B67" s="17">
        <v>1</v>
      </c>
      <c r="C67" s="17">
        <v>12100</v>
      </c>
      <c r="D67" s="17">
        <v>1500</v>
      </c>
      <c r="E67" s="18" t="s">
        <v>11</v>
      </c>
      <c r="F67" s="18" t="s">
        <v>38</v>
      </c>
      <c r="G67" s="19">
        <v>97357.126871999993</v>
      </c>
    </row>
    <row r="68" spans="1:7" ht="15.75" customHeight="1" outlineLevel="2" x14ac:dyDescent="0.25">
      <c r="A68" s="16">
        <v>3</v>
      </c>
      <c r="B68" s="17">
        <v>1</v>
      </c>
      <c r="C68" s="17">
        <v>12100</v>
      </c>
      <c r="D68" s="17">
        <v>1510</v>
      </c>
      <c r="E68" s="18" t="s">
        <v>29</v>
      </c>
      <c r="F68" s="18" t="s">
        <v>38</v>
      </c>
      <c r="G68" s="19">
        <v>14231.695400000001</v>
      </c>
    </row>
    <row r="69" spans="1:7" ht="15.75" customHeight="1" outlineLevel="2" x14ac:dyDescent="0.25">
      <c r="A69" s="16">
        <v>2</v>
      </c>
      <c r="B69" s="17">
        <v>1</v>
      </c>
      <c r="C69" s="17">
        <v>12100</v>
      </c>
      <c r="D69" s="17">
        <v>1530</v>
      </c>
      <c r="E69" s="18" t="s">
        <v>34</v>
      </c>
      <c r="F69" s="18" t="s">
        <v>38</v>
      </c>
      <c r="G69" s="19">
        <v>6755.9553999999998</v>
      </c>
    </row>
    <row r="70" spans="1:7" ht="15.75" customHeight="1" outlineLevel="2" x14ac:dyDescent="0.25">
      <c r="A70" s="16">
        <v>4</v>
      </c>
      <c r="B70" s="17">
        <v>1</v>
      </c>
      <c r="C70" s="17">
        <v>12100</v>
      </c>
      <c r="D70" s="17">
        <v>3200</v>
      </c>
      <c r="E70" s="18" t="s">
        <v>13</v>
      </c>
      <c r="F70" s="18" t="s">
        <v>38</v>
      </c>
      <c r="G70" s="19">
        <v>18857.755000000001</v>
      </c>
    </row>
    <row r="71" spans="1:7" ht="15.75" customHeight="1" outlineLevel="2" x14ac:dyDescent="0.25">
      <c r="A71" s="16">
        <v>4</v>
      </c>
      <c r="B71" s="17">
        <v>1</v>
      </c>
      <c r="C71" s="17">
        <v>12100</v>
      </c>
      <c r="D71" s="17">
        <v>3300</v>
      </c>
      <c r="E71" s="17" t="s">
        <v>24</v>
      </c>
      <c r="F71" s="18" t="s">
        <v>38</v>
      </c>
      <c r="G71" s="21">
        <v>12324.2796</v>
      </c>
    </row>
    <row r="72" spans="1:7" ht="15.75" customHeight="1" outlineLevel="2" x14ac:dyDescent="0.25">
      <c r="A72" s="16">
        <v>4</v>
      </c>
      <c r="B72" s="17">
        <v>1</v>
      </c>
      <c r="C72" s="17">
        <v>12100</v>
      </c>
      <c r="D72" s="17">
        <v>3321</v>
      </c>
      <c r="E72" s="17" t="s">
        <v>25</v>
      </c>
      <c r="F72" s="18" t="s">
        <v>38</v>
      </c>
      <c r="G72" s="21">
        <v>14458.727999999999</v>
      </c>
    </row>
    <row r="73" spans="1:7" ht="15.75" customHeight="1" outlineLevel="2" x14ac:dyDescent="0.25">
      <c r="A73" s="16">
        <v>4</v>
      </c>
      <c r="B73" s="17">
        <v>1</v>
      </c>
      <c r="C73" s="17">
        <v>12100</v>
      </c>
      <c r="D73" s="17">
        <v>3360</v>
      </c>
      <c r="E73" s="18" t="s">
        <v>14</v>
      </c>
      <c r="F73" s="18" t="s">
        <v>38</v>
      </c>
      <c r="G73" s="20">
        <v>14361.310600000001</v>
      </c>
    </row>
    <row r="74" spans="1:7" ht="15.75" customHeight="1" outlineLevel="2" x14ac:dyDescent="0.25">
      <c r="A74" s="16">
        <v>7</v>
      </c>
      <c r="B74" s="17">
        <v>1</v>
      </c>
      <c r="C74" s="17">
        <v>12100</v>
      </c>
      <c r="D74" s="17">
        <v>3370</v>
      </c>
      <c r="E74" s="17" t="s">
        <v>30</v>
      </c>
      <c r="F74" s="18" t="s">
        <v>38</v>
      </c>
      <c r="G74" s="19">
        <v>11663.038140000001</v>
      </c>
    </row>
    <row r="75" spans="1:7" ht="15.75" customHeight="1" outlineLevel="2" x14ac:dyDescent="0.25">
      <c r="A75" s="16">
        <v>3</v>
      </c>
      <c r="B75" s="17">
        <v>1</v>
      </c>
      <c r="C75" s="17">
        <v>12100</v>
      </c>
      <c r="D75" s="17">
        <v>3400</v>
      </c>
      <c r="E75" s="17" t="s">
        <v>32</v>
      </c>
      <c r="F75" s="18" t="s">
        <v>38</v>
      </c>
      <c r="G75" s="19">
        <v>18083.689399999999</v>
      </c>
    </row>
    <row r="76" spans="1:7" ht="15.75" customHeight="1" outlineLevel="2" x14ac:dyDescent="0.25">
      <c r="A76" s="16">
        <v>3</v>
      </c>
      <c r="B76" s="17">
        <v>1</v>
      </c>
      <c r="C76" s="17">
        <v>12100</v>
      </c>
      <c r="D76" s="17">
        <v>3420</v>
      </c>
      <c r="E76" s="17" t="s">
        <v>35</v>
      </c>
      <c r="F76" s="18" t="s">
        <v>38</v>
      </c>
      <c r="G76" s="19">
        <v>4874.9694</v>
      </c>
    </row>
    <row r="77" spans="1:7" ht="15.75" customHeight="1" outlineLevel="2" x14ac:dyDescent="0.25">
      <c r="A77" s="16">
        <v>1</v>
      </c>
      <c r="B77" s="17">
        <v>1</v>
      </c>
      <c r="C77" s="17">
        <v>12100</v>
      </c>
      <c r="D77" s="17">
        <v>4320</v>
      </c>
      <c r="E77" s="17" t="s">
        <v>15</v>
      </c>
      <c r="F77" s="18" t="s">
        <v>38</v>
      </c>
      <c r="G77" s="19">
        <v>37710.895600000003</v>
      </c>
    </row>
    <row r="78" spans="1:7" ht="15.75" customHeight="1" outlineLevel="2" x14ac:dyDescent="0.25">
      <c r="A78" s="16">
        <v>1</v>
      </c>
      <c r="B78" s="17">
        <v>1</v>
      </c>
      <c r="C78" s="17">
        <v>12100</v>
      </c>
      <c r="D78" s="17">
        <v>9120</v>
      </c>
      <c r="E78" s="17" t="s">
        <v>9</v>
      </c>
      <c r="F78" s="18" t="s">
        <v>38</v>
      </c>
      <c r="G78" s="21">
        <v>8754.8970000000008</v>
      </c>
    </row>
    <row r="79" spans="1:7" ht="15.75" customHeight="1" outlineLevel="2" x14ac:dyDescent="0.25">
      <c r="A79" s="16">
        <v>1</v>
      </c>
      <c r="B79" s="17">
        <v>1</v>
      </c>
      <c r="C79" s="17">
        <v>12100</v>
      </c>
      <c r="D79" s="17">
        <v>9200</v>
      </c>
      <c r="E79" s="17" t="s">
        <v>16</v>
      </c>
      <c r="F79" s="18" t="s">
        <v>38</v>
      </c>
      <c r="G79" s="21">
        <v>60640.868900000001</v>
      </c>
    </row>
    <row r="80" spans="1:7" ht="15.75" customHeight="1" outlineLevel="2" x14ac:dyDescent="0.25">
      <c r="A80" s="16">
        <v>10</v>
      </c>
      <c r="B80" s="17">
        <v>1</v>
      </c>
      <c r="C80" s="17">
        <v>12100</v>
      </c>
      <c r="D80" s="17">
        <v>9201</v>
      </c>
      <c r="E80" s="17" t="s">
        <v>17</v>
      </c>
      <c r="F80" s="18" t="s">
        <v>38</v>
      </c>
      <c r="G80" s="21">
        <v>18857.755000000001</v>
      </c>
    </row>
    <row r="81" spans="1:7" ht="15.75" customHeight="1" outlineLevel="2" x14ac:dyDescent="0.25">
      <c r="A81" s="16">
        <v>1</v>
      </c>
      <c r="B81" s="17">
        <v>1</v>
      </c>
      <c r="C81" s="17">
        <v>12100</v>
      </c>
      <c r="D81" s="17">
        <v>9202</v>
      </c>
      <c r="E81" s="18" t="s">
        <v>27</v>
      </c>
      <c r="F81" s="18" t="s">
        <v>38</v>
      </c>
      <c r="G81" s="21">
        <v>24403.975399999999</v>
      </c>
    </row>
    <row r="82" spans="1:7" ht="15.75" customHeight="1" outlineLevel="2" x14ac:dyDescent="0.25">
      <c r="A82" s="16">
        <v>1</v>
      </c>
      <c r="B82" s="17">
        <v>1</v>
      </c>
      <c r="C82" s="17">
        <v>12100</v>
      </c>
      <c r="D82" s="17">
        <v>9205</v>
      </c>
      <c r="E82" s="17" t="s">
        <v>19</v>
      </c>
      <c r="F82" s="18" t="s">
        <v>38</v>
      </c>
      <c r="G82" s="21">
        <v>41605.552199999998</v>
      </c>
    </row>
    <row r="83" spans="1:7" ht="15.75" customHeight="1" outlineLevel="2" x14ac:dyDescent="0.25">
      <c r="A83" s="16">
        <v>1</v>
      </c>
      <c r="B83" s="17">
        <v>1</v>
      </c>
      <c r="C83" s="17">
        <v>12100</v>
      </c>
      <c r="D83" s="17">
        <v>9230</v>
      </c>
      <c r="E83" s="18" t="s">
        <v>33</v>
      </c>
      <c r="F83" s="18" t="s">
        <v>38</v>
      </c>
      <c r="G83" s="19">
        <v>8796.2000000000007</v>
      </c>
    </row>
    <row r="84" spans="1:7" ht="15.75" customHeight="1" outlineLevel="2" x14ac:dyDescent="0.25">
      <c r="A84" s="16">
        <v>1</v>
      </c>
      <c r="B84" s="17">
        <v>1</v>
      </c>
      <c r="C84" s="17">
        <v>12100</v>
      </c>
      <c r="D84" s="17">
        <v>9310</v>
      </c>
      <c r="E84" s="17" t="s">
        <v>20</v>
      </c>
      <c r="F84" s="18" t="s">
        <v>38</v>
      </c>
      <c r="G84" s="19">
        <v>39227.302799999998</v>
      </c>
    </row>
    <row r="85" spans="1:7" ht="15.75" customHeight="1" outlineLevel="2" x14ac:dyDescent="0.25">
      <c r="A85" s="16">
        <v>1</v>
      </c>
      <c r="B85" s="17">
        <v>1</v>
      </c>
      <c r="C85" s="17">
        <v>12100</v>
      </c>
      <c r="D85" s="17">
        <v>9340</v>
      </c>
      <c r="E85" s="17" t="s">
        <v>21</v>
      </c>
      <c r="F85" s="18" t="s">
        <v>38</v>
      </c>
      <c r="G85" s="19">
        <v>29638.579600000001</v>
      </c>
    </row>
    <row r="86" spans="1:7" ht="15.75" customHeight="1" outlineLevel="2" x14ac:dyDescent="0.25">
      <c r="A86" s="16">
        <v>4</v>
      </c>
      <c r="B86" s="17">
        <v>1</v>
      </c>
      <c r="C86" s="17">
        <v>12101</v>
      </c>
      <c r="D86" s="17">
        <v>1320</v>
      </c>
      <c r="E86" s="17" t="s">
        <v>22</v>
      </c>
      <c r="F86" s="18" t="s">
        <v>39</v>
      </c>
      <c r="G86" s="19">
        <v>576961.22589999996</v>
      </c>
    </row>
    <row r="87" spans="1:7" ht="15.75" customHeight="1" outlineLevel="2" x14ac:dyDescent="0.25">
      <c r="A87" s="16">
        <v>2</v>
      </c>
      <c r="B87" s="17">
        <v>1</v>
      </c>
      <c r="C87" s="17">
        <v>12101</v>
      </c>
      <c r="D87" s="17">
        <v>1500</v>
      </c>
      <c r="E87" s="18" t="s">
        <v>11</v>
      </c>
      <c r="F87" s="18" t="s">
        <v>39</v>
      </c>
      <c r="G87" s="19">
        <v>175623.42292800001</v>
      </c>
    </row>
    <row r="88" spans="1:7" ht="15.75" customHeight="1" outlineLevel="2" x14ac:dyDescent="0.25">
      <c r="A88" s="16">
        <v>3</v>
      </c>
      <c r="B88" s="17">
        <v>1</v>
      </c>
      <c r="C88" s="17">
        <v>12101</v>
      </c>
      <c r="D88" s="17">
        <v>1510</v>
      </c>
      <c r="E88" s="18" t="s">
        <v>29</v>
      </c>
      <c r="F88" s="18" t="s">
        <v>39</v>
      </c>
      <c r="G88" s="19">
        <v>39627.334199999998</v>
      </c>
    </row>
    <row r="89" spans="1:7" ht="15.75" customHeight="1" outlineLevel="2" x14ac:dyDescent="0.25">
      <c r="A89" s="16">
        <v>2</v>
      </c>
      <c r="B89" s="17">
        <v>1</v>
      </c>
      <c r="C89" s="17">
        <v>12101</v>
      </c>
      <c r="D89" s="17">
        <v>1530</v>
      </c>
      <c r="E89" s="18" t="s">
        <v>34</v>
      </c>
      <c r="F89" s="18" t="s">
        <v>39</v>
      </c>
      <c r="G89" s="19">
        <v>13072.203799999999</v>
      </c>
    </row>
    <row r="90" spans="1:7" ht="15.75" customHeight="1" outlineLevel="2" x14ac:dyDescent="0.25">
      <c r="A90" s="16">
        <v>4</v>
      </c>
      <c r="B90" s="17">
        <v>1</v>
      </c>
      <c r="C90" s="17">
        <v>12101</v>
      </c>
      <c r="D90" s="17">
        <v>3200</v>
      </c>
      <c r="E90" s="18" t="s">
        <v>13</v>
      </c>
      <c r="F90" s="18" t="s">
        <v>39</v>
      </c>
      <c r="G90" s="19">
        <v>17048.477599999998</v>
      </c>
    </row>
    <row r="91" spans="1:7" ht="15.75" customHeight="1" outlineLevel="2" x14ac:dyDescent="0.25">
      <c r="A91" s="16">
        <v>4</v>
      </c>
      <c r="B91" s="17">
        <v>1</v>
      </c>
      <c r="C91" s="17">
        <v>12101</v>
      </c>
      <c r="D91" s="17">
        <v>3300</v>
      </c>
      <c r="E91" s="17" t="s">
        <v>24</v>
      </c>
      <c r="F91" s="18" t="s">
        <v>39</v>
      </c>
      <c r="G91" s="21">
        <v>15930.2066</v>
      </c>
    </row>
    <row r="92" spans="1:7" ht="15.75" customHeight="1" outlineLevel="2" x14ac:dyDescent="0.25">
      <c r="A92" s="16">
        <v>4</v>
      </c>
      <c r="B92" s="17">
        <v>1</v>
      </c>
      <c r="C92" s="17">
        <v>12101</v>
      </c>
      <c r="D92" s="17">
        <v>3321</v>
      </c>
      <c r="E92" s="17" t="s">
        <v>25</v>
      </c>
      <c r="F92" s="18" t="s">
        <v>39</v>
      </c>
      <c r="G92" s="21">
        <v>22211.751490909101</v>
      </c>
    </row>
    <row r="93" spans="1:7" ht="15.75" customHeight="1" outlineLevel="2" x14ac:dyDescent="0.25">
      <c r="A93" s="16">
        <v>4</v>
      </c>
      <c r="B93" s="17">
        <v>1</v>
      </c>
      <c r="C93" s="17">
        <v>12101</v>
      </c>
      <c r="D93" s="17">
        <v>3360</v>
      </c>
      <c r="E93" s="18" t="s">
        <v>14</v>
      </c>
      <c r="F93" s="18" t="s">
        <v>39</v>
      </c>
      <c r="G93" s="20">
        <v>17645.754000000001</v>
      </c>
    </row>
    <row r="94" spans="1:7" ht="15.75" customHeight="1" outlineLevel="2" x14ac:dyDescent="0.25">
      <c r="A94" s="16">
        <v>7</v>
      </c>
      <c r="B94" s="17">
        <v>1</v>
      </c>
      <c r="C94" s="17">
        <v>12101</v>
      </c>
      <c r="D94" s="17">
        <v>3370</v>
      </c>
      <c r="E94" s="17" t="s">
        <v>30</v>
      </c>
      <c r="F94" s="18" t="s">
        <v>39</v>
      </c>
      <c r="G94" s="19">
        <v>20339.189018181802</v>
      </c>
    </row>
    <row r="95" spans="1:7" ht="15.75" customHeight="1" outlineLevel="2" x14ac:dyDescent="0.25">
      <c r="A95" s="16">
        <v>7</v>
      </c>
      <c r="B95" s="17">
        <v>1</v>
      </c>
      <c r="C95" s="17">
        <v>12101</v>
      </c>
      <c r="D95" s="17">
        <v>3370</v>
      </c>
      <c r="E95" s="17" t="s">
        <v>30</v>
      </c>
      <c r="F95" s="18" t="s">
        <v>40</v>
      </c>
      <c r="G95" s="19">
        <v>2835.3634000000002</v>
      </c>
    </row>
    <row r="96" spans="1:7" ht="15.75" customHeight="1" outlineLevel="2" x14ac:dyDescent="0.25">
      <c r="A96" s="16">
        <v>3</v>
      </c>
      <c r="B96" s="17">
        <v>1</v>
      </c>
      <c r="C96" s="17">
        <v>12101</v>
      </c>
      <c r="D96" s="17">
        <v>3400</v>
      </c>
      <c r="E96" s="17" t="s">
        <v>32</v>
      </c>
      <c r="F96" s="18" t="s">
        <v>39</v>
      </c>
      <c r="G96" s="19">
        <v>22403.488799999999</v>
      </c>
    </row>
    <row r="97" spans="1:7" ht="15.75" customHeight="1" outlineLevel="2" x14ac:dyDescent="0.25">
      <c r="A97" s="16">
        <v>3</v>
      </c>
      <c r="B97" s="17">
        <v>1</v>
      </c>
      <c r="C97" s="17">
        <v>12101</v>
      </c>
      <c r="D97" s="17">
        <v>3420</v>
      </c>
      <c r="E97" s="17" t="s">
        <v>35</v>
      </c>
      <c r="F97" s="18" t="s">
        <v>39</v>
      </c>
      <c r="G97" s="19">
        <v>8484.7279999999992</v>
      </c>
    </row>
    <row r="98" spans="1:7" ht="15.75" customHeight="1" outlineLevel="2" x14ac:dyDescent="0.25">
      <c r="A98" s="16">
        <v>1</v>
      </c>
      <c r="B98" s="17">
        <v>1</v>
      </c>
      <c r="C98" s="17">
        <v>12101</v>
      </c>
      <c r="D98" s="17">
        <v>4320</v>
      </c>
      <c r="E98" s="17" t="s">
        <v>15</v>
      </c>
      <c r="F98" s="18" t="s">
        <v>39</v>
      </c>
      <c r="G98" s="21">
        <v>60849.083400000003</v>
      </c>
    </row>
    <row r="99" spans="1:7" ht="15.75" customHeight="1" outlineLevel="2" x14ac:dyDescent="0.25">
      <c r="A99" s="16">
        <v>1</v>
      </c>
      <c r="B99" s="17">
        <v>1</v>
      </c>
      <c r="C99" s="17">
        <v>12101</v>
      </c>
      <c r="D99" s="17">
        <v>9120</v>
      </c>
      <c r="E99" s="17" t="s">
        <v>9</v>
      </c>
      <c r="F99" s="18" t="s">
        <v>39</v>
      </c>
      <c r="G99" s="21">
        <v>20196.353299999999</v>
      </c>
    </row>
    <row r="100" spans="1:7" ht="15.75" customHeight="1" outlineLevel="2" x14ac:dyDescent="0.25">
      <c r="A100" s="16">
        <v>1</v>
      </c>
      <c r="B100" s="17">
        <v>1</v>
      </c>
      <c r="C100" s="17">
        <v>12101</v>
      </c>
      <c r="D100" s="17">
        <v>9200</v>
      </c>
      <c r="E100" s="17" t="s">
        <v>16</v>
      </c>
      <c r="F100" s="18" t="s">
        <v>39</v>
      </c>
      <c r="G100" s="21">
        <v>113890.8698</v>
      </c>
    </row>
    <row r="101" spans="1:7" ht="15.75" customHeight="1" outlineLevel="2" x14ac:dyDescent="0.25">
      <c r="A101" s="16">
        <v>10</v>
      </c>
      <c r="B101" s="17">
        <v>1</v>
      </c>
      <c r="C101" s="17">
        <v>12101</v>
      </c>
      <c r="D101" s="17">
        <v>9201</v>
      </c>
      <c r="E101" s="18" t="s">
        <v>17</v>
      </c>
      <c r="F101" s="18" t="s">
        <v>39</v>
      </c>
      <c r="G101" s="21">
        <v>29426.317200000001</v>
      </c>
    </row>
    <row r="102" spans="1:7" ht="15.75" customHeight="1" outlineLevel="2" x14ac:dyDescent="0.25">
      <c r="A102" s="16">
        <v>1</v>
      </c>
      <c r="B102" s="17">
        <v>1</v>
      </c>
      <c r="C102" s="17">
        <v>12101</v>
      </c>
      <c r="D102" s="17">
        <v>9202</v>
      </c>
      <c r="E102" s="17" t="s">
        <v>27</v>
      </c>
      <c r="F102" s="18" t="s">
        <v>39</v>
      </c>
      <c r="G102" s="21">
        <v>34717.447800000002</v>
      </c>
    </row>
    <row r="103" spans="1:7" ht="15.75" customHeight="1" outlineLevel="2" x14ac:dyDescent="0.25">
      <c r="A103" s="16">
        <v>1</v>
      </c>
      <c r="B103" s="17">
        <v>1</v>
      </c>
      <c r="C103" s="17">
        <v>12101</v>
      </c>
      <c r="D103" s="17">
        <v>9205</v>
      </c>
      <c r="E103" s="18" t="s">
        <v>19</v>
      </c>
      <c r="F103" s="18" t="s">
        <v>39</v>
      </c>
      <c r="G103" s="19">
        <v>45318.630100000002</v>
      </c>
    </row>
    <row r="104" spans="1:7" ht="15.75" customHeight="1" outlineLevel="2" x14ac:dyDescent="0.25">
      <c r="A104" s="16">
        <v>1</v>
      </c>
      <c r="B104" s="17">
        <v>1</v>
      </c>
      <c r="C104" s="17">
        <v>12101</v>
      </c>
      <c r="D104" s="17">
        <v>9230</v>
      </c>
      <c r="E104" s="18" t="s">
        <v>33</v>
      </c>
      <c r="F104" s="18" t="s">
        <v>39</v>
      </c>
      <c r="G104" s="19">
        <v>17908.919000000002</v>
      </c>
    </row>
    <row r="105" spans="1:7" ht="15.75" customHeight="1" outlineLevel="2" x14ac:dyDescent="0.25">
      <c r="A105" s="16">
        <v>1</v>
      </c>
      <c r="B105" s="17">
        <v>1</v>
      </c>
      <c r="C105" s="17">
        <v>12101</v>
      </c>
      <c r="D105" s="17">
        <v>9230</v>
      </c>
      <c r="E105" s="18" t="s">
        <v>33</v>
      </c>
      <c r="F105" s="18" t="s">
        <v>41</v>
      </c>
      <c r="G105" s="19">
        <v>6236.1144000000004</v>
      </c>
    </row>
    <row r="106" spans="1:7" ht="15.75" customHeight="1" outlineLevel="2" x14ac:dyDescent="0.25">
      <c r="A106" s="16">
        <v>1</v>
      </c>
      <c r="B106" s="17">
        <v>1</v>
      </c>
      <c r="C106" s="17">
        <v>12101</v>
      </c>
      <c r="D106" s="17">
        <v>9310</v>
      </c>
      <c r="E106" s="18" t="s">
        <v>20</v>
      </c>
      <c r="F106" s="18" t="s">
        <v>39</v>
      </c>
      <c r="G106" s="19">
        <v>65257.565799999997</v>
      </c>
    </row>
    <row r="107" spans="1:7" ht="15.75" customHeight="1" outlineLevel="2" x14ac:dyDescent="0.25">
      <c r="A107" s="16">
        <v>1</v>
      </c>
      <c r="B107" s="17">
        <v>1</v>
      </c>
      <c r="C107" s="17">
        <v>12101</v>
      </c>
      <c r="D107" s="17">
        <v>9340</v>
      </c>
      <c r="E107" s="18" t="s">
        <v>21</v>
      </c>
      <c r="F107" s="18" t="s">
        <v>39</v>
      </c>
      <c r="G107" s="19">
        <v>45958.847199999997</v>
      </c>
    </row>
    <row r="108" spans="1:7" ht="15.75" customHeight="1" outlineLevel="2" x14ac:dyDescent="0.25">
      <c r="A108" s="16">
        <v>2</v>
      </c>
      <c r="B108" s="17">
        <v>1</v>
      </c>
      <c r="C108" s="17">
        <v>12103</v>
      </c>
      <c r="D108" s="17">
        <v>1500</v>
      </c>
      <c r="E108" s="18" t="s">
        <v>11</v>
      </c>
      <c r="F108" s="18" t="s">
        <v>42</v>
      </c>
      <c r="G108" s="19">
        <v>16460.06538</v>
      </c>
    </row>
    <row r="109" spans="1:7" ht="15.75" customHeight="1" outlineLevel="2" x14ac:dyDescent="0.25">
      <c r="A109" s="16">
        <v>4</v>
      </c>
      <c r="B109" s="17">
        <v>1</v>
      </c>
      <c r="C109" s="17">
        <v>12103</v>
      </c>
      <c r="D109" s="17">
        <v>3200</v>
      </c>
      <c r="E109" s="17" t="s">
        <v>13</v>
      </c>
      <c r="F109" s="18" t="s">
        <v>42</v>
      </c>
      <c r="G109" s="21">
        <v>2268.5338000000002</v>
      </c>
    </row>
    <row r="110" spans="1:7" ht="15.75" customHeight="1" outlineLevel="2" x14ac:dyDescent="0.25">
      <c r="A110" s="16">
        <v>4</v>
      </c>
      <c r="B110" s="17">
        <v>1</v>
      </c>
      <c r="C110" s="17">
        <v>12103</v>
      </c>
      <c r="D110" s="17">
        <v>3300</v>
      </c>
      <c r="E110" s="18" t="s">
        <v>24</v>
      </c>
      <c r="F110" s="18" t="s">
        <v>43</v>
      </c>
      <c r="G110" s="20">
        <v>2410.4472000000001</v>
      </c>
    </row>
    <row r="111" spans="1:7" ht="15.75" customHeight="1" outlineLevel="2" x14ac:dyDescent="0.25">
      <c r="A111" s="16">
        <v>4</v>
      </c>
      <c r="B111" s="17">
        <v>1</v>
      </c>
      <c r="C111" s="17">
        <v>12103</v>
      </c>
      <c r="D111" s="17">
        <v>3321</v>
      </c>
      <c r="E111" s="17" t="s">
        <v>25</v>
      </c>
      <c r="F111" s="18" t="s">
        <v>43</v>
      </c>
      <c r="G111" s="19">
        <v>3489.1156363636401</v>
      </c>
    </row>
    <row r="112" spans="1:7" ht="15.75" customHeight="1" outlineLevel="2" x14ac:dyDescent="0.25">
      <c r="A112" s="16">
        <v>4</v>
      </c>
      <c r="B112" s="17">
        <v>1</v>
      </c>
      <c r="C112" s="17">
        <v>12103</v>
      </c>
      <c r="D112" s="17">
        <v>3360</v>
      </c>
      <c r="E112" s="17" t="s">
        <v>14</v>
      </c>
      <c r="F112" s="18" t="s">
        <v>42</v>
      </c>
      <c r="G112" s="19">
        <v>2279.9256</v>
      </c>
    </row>
    <row r="113" spans="1:7" ht="15.75" customHeight="1" outlineLevel="2" x14ac:dyDescent="0.25">
      <c r="A113" s="16">
        <v>3</v>
      </c>
      <c r="B113" s="17">
        <v>1</v>
      </c>
      <c r="C113" s="17">
        <v>12103</v>
      </c>
      <c r="D113" s="17">
        <v>3400</v>
      </c>
      <c r="E113" s="17" t="s">
        <v>32</v>
      </c>
      <c r="F113" s="18" t="s">
        <v>42</v>
      </c>
      <c r="G113" s="19">
        <v>3473.2836000000002</v>
      </c>
    </row>
    <row r="114" spans="1:7" ht="15.75" customHeight="1" outlineLevel="2" x14ac:dyDescent="0.25">
      <c r="A114" s="16">
        <v>1</v>
      </c>
      <c r="B114" s="17">
        <v>1</v>
      </c>
      <c r="C114" s="17">
        <v>12103</v>
      </c>
      <c r="D114" s="17">
        <v>4320</v>
      </c>
      <c r="E114" s="17" t="s">
        <v>15</v>
      </c>
      <c r="F114" s="18" t="s">
        <v>42</v>
      </c>
      <c r="G114" s="19">
        <v>9853.2787000000008</v>
      </c>
    </row>
    <row r="115" spans="1:7" ht="15.75" customHeight="1" outlineLevel="2" x14ac:dyDescent="0.25">
      <c r="A115" s="16">
        <v>1</v>
      </c>
      <c r="B115" s="17">
        <v>1</v>
      </c>
      <c r="C115" s="17">
        <v>12103</v>
      </c>
      <c r="D115" s="17">
        <v>9120</v>
      </c>
      <c r="E115" s="17" t="s">
        <v>9</v>
      </c>
      <c r="F115" s="18" t="s">
        <v>42</v>
      </c>
      <c r="G115" s="21">
        <v>7423.5283636363702</v>
      </c>
    </row>
    <row r="116" spans="1:7" ht="15.75" customHeight="1" outlineLevel="2" x14ac:dyDescent="0.25">
      <c r="A116" s="16">
        <v>1</v>
      </c>
      <c r="B116" s="17">
        <v>1</v>
      </c>
      <c r="C116" s="17">
        <v>12103</v>
      </c>
      <c r="D116" s="17">
        <v>9200</v>
      </c>
      <c r="E116" s="17" t="s">
        <v>16</v>
      </c>
      <c r="F116" s="18" t="s">
        <v>42</v>
      </c>
      <c r="G116" s="21">
        <v>7805.3747999999996</v>
      </c>
    </row>
    <row r="117" spans="1:7" ht="15.75" customHeight="1" outlineLevel="2" x14ac:dyDescent="0.25">
      <c r="A117" s="16">
        <v>10</v>
      </c>
      <c r="B117" s="17">
        <v>1</v>
      </c>
      <c r="C117" s="17">
        <v>12103</v>
      </c>
      <c r="D117" s="17">
        <v>9201</v>
      </c>
      <c r="E117" s="17" t="s">
        <v>17</v>
      </c>
      <c r="F117" s="18" t="s">
        <v>42</v>
      </c>
      <c r="G117" s="21">
        <v>3868.165</v>
      </c>
    </row>
    <row r="118" spans="1:7" ht="15.75" customHeight="1" outlineLevel="2" x14ac:dyDescent="0.25">
      <c r="A118" s="16">
        <v>1</v>
      </c>
      <c r="B118" s="17">
        <v>1</v>
      </c>
      <c r="C118" s="17">
        <v>12103</v>
      </c>
      <c r="D118" s="17">
        <v>9202</v>
      </c>
      <c r="E118" s="18" t="s">
        <v>27</v>
      </c>
      <c r="F118" s="18" t="s">
        <v>42</v>
      </c>
      <c r="G118" s="21">
        <v>3293.2395999999999</v>
      </c>
    </row>
    <row r="119" spans="1:7" ht="15.75" customHeight="1" outlineLevel="2" x14ac:dyDescent="0.25">
      <c r="A119" s="16">
        <v>1</v>
      </c>
      <c r="B119" s="17">
        <v>1</v>
      </c>
      <c r="C119" s="17">
        <v>12103</v>
      </c>
      <c r="D119" s="17">
        <v>9205</v>
      </c>
      <c r="E119" s="17" t="s">
        <v>19</v>
      </c>
      <c r="F119" s="18" t="s">
        <v>42</v>
      </c>
      <c r="G119" s="19">
        <v>6873.0870000000004</v>
      </c>
    </row>
    <row r="120" spans="1:7" ht="15.75" customHeight="1" outlineLevel="2" x14ac:dyDescent="0.25">
      <c r="A120" s="16">
        <v>1</v>
      </c>
      <c r="B120" s="17">
        <v>1</v>
      </c>
      <c r="C120" s="17">
        <v>12103</v>
      </c>
      <c r="D120" s="17">
        <v>9230</v>
      </c>
      <c r="E120" s="17" t="s">
        <v>33</v>
      </c>
      <c r="F120" s="18" t="s">
        <v>42</v>
      </c>
      <c r="G120" s="19">
        <v>1000.5832</v>
      </c>
    </row>
    <row r="121" spans="1:7" ht="15.75" customHeight="1" outlineLevel="2" x14ac:dyDescent="0.25">
      <c r="A121" s="16">
        <v>1</v>
      </c>
      <c r="B121" s="17">
        <v>1</v>
      </c>
      <c r="C121" s="17">
        <v>12103</v>
      </c>
      <c r="D121" s="17">
        <v>9310</v>
      </c>
      <c r="E121" s="18" t="s">
        <v>20</v>
      </c>
      <c r="F121" s="18" t="s">
        <v>42</v>
      </c>
      <c r="G121" s="19">
        <v>2234.9351999999999</v>
      </c>
    </row>
    <row r="122" spans="1:7" ht="15.75" customHeight="1" outlineLevel="2" x14ac:dyDescent="0.25">
      <c r="A122" s="16">
        <v>1</v>
      </c>
      <c r="B122" s="17">
        <v>1</v>
      </c>
      <c r="C122" s="17">
        <v>12103</v>
      </c>
      <c r="D122" s="17">
        <v>9340</v>
      </c>
      <c r="E122" s="18" t="s">
        <v>21</v>
      </c>
      <c r="F122" s="18" t="s">
        <v>42</v>
      </c>
      <c r="G122" s="19">
        <v>2234.9351999999999</v>
      </c>
    </row>
    <row r="123" spans="1:7" ht="15.75" customHeight="1" outlineLevel="2" x14ac:dyDescent="0.25">
      <c r="A123" s="16">
        <v>1</v>
      </c>
      <c r="B123" s="17">
        <v>1</v>
      </c>
      <c r="C123" s="17">
        <v>12700</v>
      </c>
      <c r="D123" s="17">
        <v>9202</v>
      </c>
      <c r="E123" s="17" t="s">
        <v>27</v>
      </c>
      <c r="F123" s="18" t="s">
        <v>44</v>
      </c>
      <c r="G123" s="19">
        <v>24555.995159999999</v>
      </c>
    </row>
    <row r="124" spans="1:7" ht="15.75" customHeight="1" outlineLevel="2" x14ac:dyDescent="0.25">
      <c r="A124" s="16">
        <v>3</v>
      </c>
      <c r="B124" s="17">
        <v>1</v>
      </c>
      <c r="C124" s="17">
        <v>13000</v>
      </c>
      <c r="D124" s="17">
        <v>1510</v>
      </c>
      <c r="E124" s="17" t="s">
        <v>29</v>
      </c>
      <c r="F124" s="18" t="s">
        <v>45</v>
      </c>
      <c r="G124" s="19">
        <v>166882.0626</v>
      </c>
    </row>
    <row r="125" spans="1:7" ht="15.75" customHeight="1" outlineLevel="2" x14ac:dyDescent="0.25">
      <c r="A125" s="16">
        <v>3</v>
      </c>
      <c r="B125" s="17">
        <v>1</v>
      </c>
      <c r="C125" s="17">
        <v>13000</v>
      </c>
      <c r="D125" s="17">
        <v>1621</v>
      </c>
      <c r="E125" s="17" t="s">
        <v>46</v>
      </c>
      <c r="F125" s="18" t="s">
        <v>45</v>
      </c>
      <c r="G125" s="21">
        <v>242163.1146</v>
      </c>
    </row>
    <row r="126" spans="1:7" ht="15.75" customHeight="1" outlineLevel="2" x14ac:dyDescent="0.25">
      <c r="A126" s="16">
        <v>3</v>
      </c>
      <c r="B126" s="17">
        <v>1</v>
      </c>
      <c r="C126" s="17">
        <v>13000</v>
      </c>
      <c r="D126" s="17">
        <v>1622</v>
      </c>
      <c r="E126" s="17" t="s">
        <v>47</v>
      </c>
      <c r="F126" s="18" t="s">
        <v>45</v>
      </c>
      <c r="G126" s="19">
        <v>76062.894100000005</v>
      </c>
    </row>
    <row r="127" spans="1:7" ht="15.75" customHeight="1" outlineLevel="2" x14ac:dyDescent="0.25">
      <c r="A127" s="16">
        <v>3</v>
      </c>
      <c r="B127" s="17">
        <v>1</v>
      </c>
      <c r="C127" s="17">
        <v>13000</v>
      </c>
      <c r="D127" s="17">
        <v>1630</v>
      </c>
      <c r="E127" s="18" t="s">
        <v>48</v>
      </c>
      <c r="F127" s="18" t="s">
        <v>45</v>
      </c>
      <c r="G127" s="19">
        <v>276631.4363</v>
      </c>
    </row>
    <row r="128" spans="1:7" ht="15.75" customHeight="1" outlineLevel="2" x14ac:dyDescent="0.25">
      <c r="A128" s="16">
        <v>3</v>
      </c>
      <c r="B128" s="17">
        <v>1</v>
      </c>
      <c r="C128" s="17">
        <v>13000</v>
      </c>
      <c r="D128" s="17">
        <v>1710</v>
      </c>
      <c r="E128" s="17" t="s">
        <v>49</v>
      </c>
      <c r="F128" s="18" t="s">
        <v>45</v>
      </c>
      <c r="G128" s="19">
        <v>47913.890200000002</v>
      </c>
    </row>
    <row r="129" spans="1:7" ht="15.75" customHeight="1" outlineLevel="2" x14ac:dyDescent="0.25">
      <c r="A129" s="16">
        <v>5</v>
      </c>
      <c r="B129" s="17">
        <v>1</v>
      </c>
      <c r="C129" s="17">
        <v>13000</v>
      </c>
      <c r="D129" s="17">
        <v>2310</v>
      </c>
      <c r="E129" s="18" t="s">
        <v>50</v>
      </c>
      <c r="F129" s="18" t="s">
        <v>45</v>
      </c>
      <c r="G129" s="19">
        <v>50090.527399999999</v>
      </c>
    </row>
    <row r="130" spans="1:7" ht="15.75" customHeight="1" outlineLevel="2" x14ac:dyDescent="0.25">
      <c r="A130" s="16">
        <v>1</v>
      </c>
      <c r="B130" s="17">
        <v>1</v>
      </c>
      <c r="C130" s="17">
        <v>13000</v>
      </c>
      <c r="D130" s="17">
        <v>9200</v>
      </c>
      <c r="E130" s="17" t="s">
        <v>16</v>
      </c>
      <c r="F130" s="18" t="s">
        <v>45</v>
      </c>
      <c r="G130" s="19">
        <v>27887.182581818201</v>
      </c>
    </row>
    <row r="131" spans="1:7" ht="15.75" customHeight="1" outlineLevel="2" x14ac:dyDescent="0.25">
      <c r="A131" s="16">
        <v>2</v>
      </c>
      <c r="B131" s="17">
        <v>1</v>
      </c>
      <c r="C131" s="17">
        <v>13100</v>
      </c>
      <c r="D131" s="17">
        <v>1500</v>
      </c>
      <c r="E131" s="17" t="s">
        <v>11</v>
      </c>
      <c r="F131" s="18" t="s">
        <v>51</v>
      </c>
      <c r="G131" s="19">
        <v>40439.842283999998</v>
      </c>
    </row>
    <row r="132" spans="1:7" ht="15.75" customHeight="1" outlineLevel="2" x14ac:dyDescent="0.25">
      <c r="A132" s="16">
        <v>3</v>
      </c>
      <c r="B132" s="17">
        <v>1</v>
      </c>
      <c r="C132" s="17">
        <v>13100</v>
      </c>
      <c r="D132" s="17">
        <v>1510</v>
      </c>
      <c r="E132" s="17" t="s">
        <v>29</v>
      </c>
      <c r="F132" s="18" t="s">
        <v>51</v>
      </c>
      <c r="G132" s="21">
        <v>23474.719700000001</v>
      </c>
    </row>
    <row r="133" spans="1:7" ht="15.75" customHeight="1" outlineLevel="2" x14ac:dyDescent="0.25">
      <c r="A133" s="16">
        <v>3</v>
      </c>
      <c r="B133" s="17">
        <v>1</v>
      </c>
      <c r="C133" s="17">
        <v>13100</v>
      </c>
      <c r="D133" s="17">
        <v>1621</v>
      </c>
      <c r="E133" s="17" t="s">
        <v>46</v>
      </c>
      <c r="F133" s="18" t="s">
        <v>51</v>
      </c>
      <c r="G133" s="19">
        <v>41200</v>
      </c>
    </row>
    <row r="134" spans="1:7" ht="15.75" customHeight="1" outlineLevel="2" x14ac:dyDescent="0.25">
      <c r="A134" s="16">
        <v>3</v>
      </c>
      <c r="B134" s="17">
        <v>1</v>
      </c>
      <c r="C134" s="17">
        <v>13100</v>
      </c>
      <c r="D134" s="17">
        <v>1630</v>
      </c>
      <c r="E134" s="18" t="s">
        <v>48</v>
      </c>
      <c r="F134" s="18" t="s">
        <v>51</v>
      </c>
      <c r="G134" s="19">
        <v>283038.67396363599</v>
      </c>
    </row>
    <row r="135" spans="1:7" ht="15.75" customHeight="1" outlineLevel="2" x14ac:dyDescent="0.25">
      <c r="A135" s="16">
        <v>2</v>
      </c>
      <c r="B135" s="17">
        <v>1</v>
      </c>
      <c r="C135" s="17">
        <v>13100</v>
      </c>
      <c r="D135" s="17">
        <v>1720</v>
      </c>
      <c r="E135" s="17" t="s">
        <v>52</v>
      </c>
      <c r="F135" s="18" t="s">
        <v>53</v>
      </c>
      <c r="G135" s="19">
        <v>34656.770499999999</v>
      </c>
    </row>
    <row r="136" spans="1:7" ht="15.75" customHeight="1" outlineLevel="2" x14ac:dyDescent="0.25">
      <c r="A136" s="16">
        <v>3</v>
      </c>
      <c r="B136" s="17">
        <v>1</v>
      </c>
      <c r="C136" s="17">
        <v>13100</v>
      </c>
      <c r="D136" s="17">
        <v>3201</v>
      </c>
      <c r="E136" s="17" t="s">
        <v>54</v>
      </c>
      <c r="F136" s="18" t="s">
        <v>51</v>
      </c>
      <c r="G136" s="21">
        <v>31606.654909090899</v>
      </c>
    </row>
    <row r="137" spans="1:7" ht="15.75" customHeight="1" outlineLevel="2" x14ac:dyDescent="0.25">
      <c r="A137" s="16">
        <v>4</v>
      </c>
      <c r="B137" s="17">
        <v>1</v>
      </c>
      <c r="C137" s="17">
        <v>13100</v>
      </c>
      <c r="D137" s="17">
        <v>3321</v>
      </c>
      <c r="E137" s="17" t="s">
        <v>25</v>
      </c>
      <c r="F137" s="18" t="s">
        <v>51</v>
      </c>
      <c r="G137" s="21">
        <v>19887.9141818182</v>
      </c>
    </row>
    <row r="138" spans="1:7" ht="15.75" customHeight="1" outlineLevel="2" x14ac:dyDescent="0.25">
      <c r="A138" s="16">
        <v>3</v>
      </c>
      <c r="B138" s="17">
        <v>1</v>
      </c>
      <c r="C138" s="17">
        <v>14300</v>
      </c>
      <c r="D138" s="17">
        <v>2410</v>
      </c>
      <c r="E138" s="18" t="s">
        <v>55</v>
      </c>
      <c r="F138" s="18" t="s">
        <v>56</v>
      </c>
      <c r="G138" s="19">
        <v>1000</v>
      </c>
    </row>
    <row r="139" spans="1:7" ht="15.75" customHeight="1" outlineLevel="2" x14ac:dyDescent="0.25">
      <c r="A139" s="16">
        <v>4</v>
      </c>
      <c r="B139" s="17">
        <v>1</v>
      </c>
      <c r="C139" s="17">
        <v>15000</v>
      </c>
      <c r="D139" s="17">
        <v>1320</v>
      </c>
      <c r="E139" s="17" t="s">
        <v>22</v>
      </c>
      <c r="F139" s="18" t="s">
        <v>57</v>
      </c>
      <c r="G139" s="21">
        <v>55190.860800000002</v>
      </c>
    </row>
    <row r="140" spans="1:7" ht="15.75" customHeight="1" outlineLevel="2" x14ac:dyDescent="0.25">
      <c r="A140" s="16">
        <v>4</v>
      </c>
      <c r="B140" s="17">
        <v>1</v>
      </c>
      <c r="C140" s="17">
        <v>15000</v>
      </c>
      <c r="D140" s="17">
        <v>1320</v>
      </c>
      <c r="E140" s="17" t="s">
        <v>22</v>
      </c>
      <c r="F140" s="18" t="s">
        <v>41</v>
      </c>
      <c r="G140" s="19">
        <v>124645.07508</v>
      </c>
    </row>
    <row r="141" spans="1:7" ht="15.75" customHeight="1" outlineLevel="2" x14ac:dyDescent="0.25">
      <c r="A141" s="16">
        <v>1</v>
      </c>
      <c r="B141" s="17">
        <v>1</v>
      </c>
      <c r="C141" s="17">
        <v>15000</v>
      </c>
      <c r="D141" s="17">
        <v>9202</v>
      </c>
      <c r="E141" s="17" t="s">
        <v>27</v>
      </c>
      <c r="F141" s="18" t="s">
        <v>41</v>
      </c>
      <c r="G141" s="21">
        <v>200000</v>
      </c>
    </row>
    <row r="142" spans="1:7" ht="15.75" customHeight="1" outlineLevel="2" x14ac:dyDescent="0.25">
      <c r="A142" s="16">
        <v>1</v>
      </c>
      <c r="B142" s="17">
        <v>1</v>
      </c>
      <c r="C142" s="17">
        <v>15000</v>
      </c>
      <c r="D142" s="17">
        <v>9340</v>
      </c>
      <c r="E142" s="17" t="s">
        <v>21</v>
      </c>
      <c r="F142" s="18" t="s">
        <v>41</v>
      </c>
      <c r="G142" s="21">
        <v>12790.72</v>
      </c>
    </row>
    <row r="143" spans="1:7" ht="15.75" customHeight="1" outlineLevel="2" x14ac:dyDescent="0.25">
      <c r="A143" s="16">
        <v>4</v>
      </c>
      <c r="B143" s="17">
        <v>1</v>
      </c>
      <c r="C143" s="17">
        <v>15100</v>
      </c>
      <c r="D143" s="17">
        <v>1320</v>
      </c>
      <c r="E143" s="18" t="s">
        <v>22</v>
      </c>
      <c r="F143" s="18" t="s">
        <v>58</v>
      </c>
      <c r="G143" s="19">
        <v>119822.29578</v>
      </c>
    </row>
    <row r="144" spans="1:7" ht="15.75" customHeight="1" outlineLevel="2" x14ac:dyDescent="0.25">
      <c r="A144" s="16">
        <v>1</v>
      </c>
      <c r="B144" s="17">
        <v>1</v>
      </c>
      <c r="C144" s="17">
        <v>15100</v>
      </c>
      <c r="D144" s="17">
        <v>9202</v>
      </c>
      <c r="E144" s="17" t="s">
        <v>27</v>
      </c>
      <c r="F144" s="18" t="s">
        <v>58</v>
      </c>
      <c r="G144" s="19">
        <v>191017.84472727301</v>
      </c>
    </row>
    <row r="145" spans="1:7" ht="15.75" customHeight="1" outlineLevel="2" x14ac:dyDescent="0.25">
      <c r="A145" s="16">
        <v>4</v>
      </c>
      <c r="B145" s="17">
        <v>1</v>
      </c>
      <c r="C145" s="17">
        <v>16000</v>
      </c>
      <c r="D145" s="17">
        <v>1320</v>
      </c>
      <c r="E145" s="17" t="s">
        <v>22</v>
      </c>
      <c r="F145" s="18" t="s">
        <v>59</v>
      </c>
      <c r="G145" s="19">
        <v>548053.51</v>
      </c>
    </row>
    <row r="146" spans="1:7" ht="15.75" customHeight="1" outlineLevel="2" x14ac:dyDescent="0.25">
      <c r="A146" s="16">
        <v>2</v>
      </c>
      <c r="B146" s="17">
        <v>1</v>
      </c>
      <c r="C146" s="17">
        <v>16000</v>
      </c>
      <c r="D146" s="17">
        <v>1500</v>
      </c>
      <c r="E146" s="18" t="s">
        <v>11</v>
      </c>
      <c r="F146" s="18" t="s">
        <v>59</v>
      </c>
      <c r="G146" s="19">
        <v>160000</v>
      </c>
    </row>
    <row r="147" spans="1:7" ht="15.75" customHeight="1" outlineLevel="2" x14ac:dyDescent="0.25">
      <c r="A147" s="16">
        <v>3</v>
      </c>
      <c r="B147" s="17">
        <v>1</v>
      </c>
      <c r="C147" s="17">
        <v>16000</v>
      </c>
      <c r="D147" s="17">
        <v>1510</v>
      </c>
      <c r="E147" s="18" t="s">
        <v>29</v>
      </c>
      <c r="F147" s="18" t="s">
        <v>59</v>
      </c>
      <c r="G147" s="19">
        <v>93406.576400000005</v>
      </c>
    </row>
    <row r="148" spans="1:7" ht="15.75" customHeight="1" outlineLevel="2" x14ac:dyDescent="0.25">
      <c r="A148" s="16">
        <v>2</v>
      </c>
      <c r="B148" s="17">
        <v>1</v>
      </c>
      <c r="C148" s="17">
        <v>16000</v>
      </c>
      <c r="D148" s="17">
        <v>1530</v>
      </c>
      <c r="E148" s="17" t="s">
        <v>34</v>
      </c>
      <c r="F148" s="18" t="s">
        <v>59</v>
      </c>
      <c r="G148" s="19">
        <v>9232.4874</v>
      </c>
    </row>
    <row r="149" spans="1:7" ht="15.75" customHeight="1" outlineLevel="2" x14ac:dyDescent="0.25">
      <c r="A149" s="16">
        <v>3</v>
      </c>
      <c r="B149" s="17">
        <v>1</v>
      </c>
      <c r="C149" s="17">
        <v>16000</v>
      </c>
      <c r="D149" s="17">
        <v>1621</v>
      </c>
      <c r="E149" s="17" t="s">
        <v>46</v>
      </c>
      <c r="F149" s="18" t="s">
        <v>59</v>
      </c>
      <c r="G149" s="19">
        <v>100313.54988000001</v>
      </c>
    </row>
    <row r="150" spans="1:7" ht="15.75" customHeight="1" outlineLevel="2" x14ac:dyDescent="0.25">
      <c r="A150" s="16">
        <v>3</v>
      </c>
      <c r="B150" s="17">
        <v>1</v>
      </c>
      <c r="C150" s="17">
        <v>16000</v>
      </c>
      <c r="D150" s="17">
        <v>1622</v>
      </c>
      <c r="E150" s="17" t="s">
        <v>47</v>
      </c>
      <c r="F150" s="18" t="s">
        <v>59</v>
      </c>
      <c r="G150" s="19">
        <v>30747.86076</v>
      </c>
    </row>
    <row r="151" spans="1:7" ht="15.75" customHeight="1" outlineLevel="2" x14ac:dyDescent="0.25">
      <c r="A151" s="16">
        <v>3</v>
      </c>
      <c r="B151" s="17">
        <v>1</v>
      </c>
      <c r="C151" s="17">
        <v>16000</v>
      </c>
      <c r="D151" s="17">
        <v>1630</v>
      </c>
      <c r="E151" s="17" t="s">
        <v>48</v>
      </c>
      <c r="F151" s="18" t="s">
        <v>59</v>
      </c>
      <c r="G151" s="19">
        <v>147899.60999999999</v>
      </c>
    </row>
    <row r="152" spans="1:7" ht="15.75" customHeight="1" outlineLevel="2" x14ac:dyDescent="0.25">
      <c r="A152" s="16">
        <v>3</v>
      </c>
      <c r="B152" s="17">
        <v>1</v>
      </c>
      <c r="C152" s="17">
        <v>16000</v>
      </c>
      <c r="D152" s="17">
        <v>1710</v>
      </c>
      <c r="E152" s="18" t="s">
        <v>49</v>
      </c>
      <c r="F152" s="18" t="s">
        <v>59</v>
      </c>
      <c r="G152" s="19">
        <v>15811.583766</v>
      </c>
    </row>
    <row r="153" spans="1:7" ht="15.75" customHeight="1" outlineLevel="2" x14ac:dyDescent="0.25">
      <c r="A153" s="16">
        <v>2</v>
      </c>
      <c r="B153" s="17">
        <v>1</v>
      </c>
      <c r="C153" s="17">
        <v>16000</v>
      </c>
      <c r="D153" s="17">
        <v>1720</v>
      </c>
      <c r="E153" s="17" t="s">
        <v>52</v>
      </c>
      <c r="F153" s="18" t="s">
        <v>59</v>
      </c>
      <c r="G153" s="19">
        <v>11436.734264999999</v>
      </c>
    </row>
    <row r="154" spans="1:7" ht="15.75" customHeight="1" outlineLevel="2" x14ac:dyDescent="0.25">
      <c r="A154" s="16">
        <v>5</v>
      </c>
      <c r="B154" s="17">
        <v>1</v>
      </c>
      <c r="C154" s="17">
        <v>16000</v>
      </c>
      <c r="D154" s="17">
        <v>2310</v>
      </c>
      <c r="E154" s="18" t="s">
        <v>50</v>
      </c>
      <c r="F154" s="18" t="s">
        <v>59</v>
      </c>
      <c r="G154" s="19">
        <v>16529.874041999999</v>
      </c>
    </row>
    <row r="155" spans="1:7" ht="15.75" customHeight="1" outlineLevel="2" x14ac:dyDescent="0.25">
      <c r="A155" s="16">
        <v>4</v>
      </c>
      <c r="B155" s="17">
        <v>1</v>
      </c>
      <c r="C155" s="17">
        <v>16000</v>
      </c>
      <c r="D155" s="17">
        <v>3200</v>
      </c>
      <c r="E155" s="18" t="s">
        <v>13</v>
      </c>
      <c r="F155" s="18" t="s">
        <v>59</v>
      </c>
      <c r="G155" s="19">
        <v>20000</v>
      </c>
    </row>
    <row r="156" spans="1:7" ht="15.75" customHeight="1" outlineLevel="2" x14ac:dyDescent="0.25">
      <c r="A156" s="16">
        <v>3</v>
      </c>
      <c r="B156" s="17">
        <v>1</v>
      </c>
      <c r="C156" s="17">
        <v>16000</v>
      </c>
      <c r="D156" s="17">
        <v>3201</v>
      </c>
      <c r="E156" s="18" t="s">
        <v>54</v>
      </c>
      <c r="F156" s="18" t="s">
        <v>59</v>
      </c>
      <c r="G156" s="19">
        <v>10430.196120000001</v>
      </c>
    </row>
    <row r="157" spans="1:7" ht="15.75" customHeight="1" outlineLevel="2" x14ac:dyDescent="0.25">
      <c r="A157" s="16">
        <v>4</v>
      </c>
      <c r="B157" s="17">
        <v>1</v>
      </c>
      <c r="C157" s="17">
        <v>16000</v>
      </c>
      <c r="D157" s="17">
        <v>3300</v>
      </c>
      <c r="E157" s="18" t="s">
        <v>24</v>
      </c>
      <c r="F157" s="18" t="s">
        <v>59</v>
      </c>
      <c r="G157" s="19">
        <v>16957.842132000002</v>
      </c>
    </row>
    <row r="158" spans="1:7" ht="15.75" customHeight="1" outlineLevel="2" x14ac:dyDescent="0.25">
      <c r="A158" s="16">
        <v>4</v>
      </c>
      <c r="B158" s="17">
        <v>1</v>
      </c>
      <c r="C158" s="17">
        <v>16000</v>
      </c>
      <c r="D158" s="17">
        <v>3321</v>
      </c>
      <c r="E158" s="17" t="s">
        <v>25</v>
      </c>
      <c r="F158" s="18" t="s">
        <v>59</v>
      </c>
      <c r="G158" s="21">
        <v>20000</v>
      </c>
    </row>
    <row r="159" spans="1:7" ht="15.75" customHeight="1" outlineLevel="2" x14ac:dyDescent="0.25">
      <c r="A159" s="16">
        <v>4</v>
      </c>
      <c r="B159" s="17">
        <v>1</v>
      </c>
      <c r="C159" s="17">
        <v>16000</v>
      </c>
      <c r="D159" s="17">
        <v>3360</v>
      </c>
      <c r="E159" s="17" t="s">
        <v>14</v>
      </c>
      <c r="F159" s="18" t="s">
        <v>59</v>
      </c>
      <c r="G159" s="21">
        <v>12000</v>
      </c>
    </row>
    <row r="160" spans="1:7" ht="15.75" customHeight="1" outlineLevel="2" x14ac:dyDescent="0.25">
      <c r="A160" s="16">
        <v>7</v>
      </c>
      <c r="B160" s="17">
        <v>1</v>
      </c>
      <c r="C160" s="17">
        <v>16000</v>
      </c>
      <c r="D160" s="17">
        <v>3370</v>
      </c>
      <c r="E160" s="18" t="s">
        <v>30</v>
      </c>
      <c r="F160" s="18" t="s">
        <v>59</v>
      </c>
      <c r="G160" s="20">
        <v>19868.904496200001</v>
      </c>
    </row>
    <row r="161" spans="1:7" ht="15.75" customHeight="1" outlineLevel="2" x14ac:dyDescent="0.25">
      <c r="A161" s="16">
        <v>3</v>
      </c>
      <c r="B161" s="17">
        <v>1</v>
      </c>
      <c r="C161" s="17">
        <v>16000</v>
      </c>
      <c r="D161" s="17">
        <v>3400</v>
      </c>
      <c r="E161" s="17" t="s">
        <v>32</v>
      </c>
      <c r="F161" s="18" t="s">
        <v>59</v>
      </c>
      <c r="G161" s="19">
        <v>24562.216998600001</v>
      </c>
    </row>
    <row r="162" spans="1:7" ht="15.75" customHeight="1" outlineLevel="2" x14ac:dyDescent="0.25">
      <c r="A162" s="16">
        <v>3</v>
      </c>
      <c r="B162" s="17">
        <v>1</v>
      </c>
      <c r="C162" s="17">
        <v>16000</v>
      </c>
      <c r="D162" s="17">
        <v>3420</v>
      </c>
      <c r="E162" s="17" t="s">
        <v>35</v>
      </c>
      <c r="F162" s="18" t="s">
        <v>59</v>
      </c>
      <c r="G162" s="19">
        <v>7762.1331479999999</v>
      </c>
    </row>
    <row r="163" spans="1:7" ht="15.75" customHeight="1" outlineLevel="2" x14ac:dyDescent="0.25">
      <c r="A163" s="16">
        <v>1</v>
      </c>
      <c r="B163" s="17">
        <v>1</v>
      </c>
      <c r="C163" s="17">
        <v>16000</v>
      </c>
      <c r="D163" s="17">
        <v>4320</v>
      </c>
      <c r="E163" s="17" t="s">
        <v>15</v>
      </c>
      <c r="F163" s="18" t="s">
        <v>59</v>
      </c>
      <c r="G163" s="19">
        <v>42000</v>
      </c>
    </row>
    <row r="164" spans="1:7" ht="15.75" customHeight="1" outlineLevel="2" x14ac:dyDescent="0.25">
      <c r="A164" s="16">
        <v>1</v>
      </c>
      <c r="B164" s="17">
        <v>1</v>
      </c>
      <c r="C164" s="17">
        <v>16000</v>
      </c>
      <c r="D164" s="17">
        <v>9120</v>
      </c>
      <c r="E164" s="17" t="s">
        <v>9</v>
      </c>
      <c r="F164" s="18" t="s">
        <v>59</v>
      </c>
      <c r="G164" s="19">
        <v>75204.362217000002</v>
      </c>
    </row>
    <row r="165" spans="1:7" ht="15.75" customHeight="1" outlineLevel="2" x14ac:dyDescent="0.25">
      <c r="A165" s="16">
        <v>1</v>
      </c>
      <c r="B165" s="17">
        <v>1</v>
      </c>
      <c r="C165" s="17">
        <v>16000</v>
      </c>
      <c r="D165" s="17">
        <v>9200</v>
      </c>
      <c r="E165" s="17" t="s">
        <v>16</v>
      </c>
      <c r="F165" s="18" t="s">
        <v>59</v>
      </c>
      <c r="G165" s="19">
        <v>80000</v>
      </c>
    </row>
    <row r="166" spans="1:7" ht="15.75" customHeight="1" outlineLevel="2" x14ac:dyDescent="0.25">
      <c r="A166" s="16">
        <v>10</v>
      </c>
      <c r="B166" s="17">
        <v>1</v>
      </c>
      <c r="C166" s="17">
        <v>16000</v>
      </c>
      <c r="D166" s="17">
        <v>9201</v>
      </c>
      <c r="E166" s="17" t="s">
        <v>17</v>
      </c>
      <c r="F166" s="18" t="s">
        <v>59</v>
      </c>
      <c r="G166" s="19">
        <v>28663.930152000001</v>
      </c>
    </row>
    <row r="167" spans="1:7" ht="15.75" customHeight="1" outlineLevel="2" x14ac:dyDescent="0.25">
      <c r="A167" s="16">
        <v>1</v>
      </c>
      <c r="B167" s="17">
        <v>1</v>
      </c>
      <c r="C167" s="17">
        <v>16000</v>
      </c>
      <c r="D167" s="17">
        <v>9202</v>
      </c>
      <c r="E167" s="17" t="s">
        <v>27</v>
      </c>
      <c r="F167" s="18" t="s">
        <v>59</v>
      </c>
      <c r="G167" s="19">
        <v>25000</v>
      </c>
    </row>
    <row r="168" spans="1:7" ht="15.75" customHeight="1" outlineLevel="2" x14ac:dyDescent="0.25">
      <c r="A168" s="16">
        <v>1</v>
      </c>
      <c r="B168" s="17">
        <v>1</v>
      </c>
      <c r="C168" s="17">
        <v>16000</v>
      </c>
      <c r="D168" s="17">
        <v>9205</v>
      </c>
      <c r="E168" s="18" t="s">
        <v>19</v>
      </c>
      <c r="F168" s="18" t="s">
        <v>59</v>
      </c>
      <c r="G168" s="19">
        <v>45311.06</v>
      </c>
    </row>
    <row r="169" spans="1:7" ht="15.75" customHeight="1" outlineLevel="2" x14ac:dyDescent="0.25">
      <c r="A169" s="16">
        <v>1</v>
      </c>
      <c r="B169" s="17">
        <v>1</v>
      </c>
      <c r="C169" s="17">
        <v>16000</v>
      </c>
      <c r="D169" s="17">
        <v>9230</v>
      </c>
      <c r="E169" s="17" t="s">
        <v>33</v>
      </c>
      <c r="F169" s="18" t="s">
        <v>59</v>
      </c>
      <c r="G169" s="19">
        <v>15000</v>
      </c>
    </row>
    <row r="170" spans="1:7" ht="15.75" customHeight="1" outlineLevel="2" x14ac:dyDescent="0.25">
      <c r="A170" s="16">
        <v>1</v>
      </c>
      <c r="B170" s="17">
        <v>1</v>
      </c>
      <c r="C170" s="17">
        <v>16000</v>
      </c>
      <c r="D170" s="17">
        <v>9310</v>
      </c>
      <c r="E170" s="17" t="s">
        <v>20</v>
      </c>
      <c r="F170" s="18" t="s">
        <v>59</v>
      </c>
      <c r="G170" s="21">
        <v>30000</v>
      </c>
    </row>
    <row r="171" spans="1:7" ht="15.75" customHeight="1" outlineLevel="2" x14ac:dyDescent="0.25">
      <c r="A171" s="16">
        <v>1</v>
      </c>
      <c r="B171" s="17">
        <v>1</v>
      </c>
      <c r="C171" s="17">
        <v>16000</v>
      </c>
      <c r="D171" s="17">
        <v>9340</v>
      </c>
      <c r="E171" s="17" t="s">
        <v>21</v>
      </c>
      <c r="F171" s="18" t="s">
        <v>59</v>
      </c>
      <c r="G171" s="19">
        <v>35000</v>
      </c>
    </row>
    <row r="172" spans="1:7" ht="15.75" customHeight="1" outlineLevel="2" x14ac:dyDescent="0.25">
      <c r="A172" s="22">
        <v>4</v>
      </c>
      <c r="B172" s="23">
        <v>1</v>
      </c>
      <c r="C172" s="23">
        <v>16204</v>
      </c>
      <c r="D172" s="23">
        <v>1320</v>
      </c>
      <c r="E172" s="23" t="s">
        <v>22</v>
      </c>
      <c r="F172" s="24" t="s">
        <v>60</v>
      </c>
      <c r="G172" s="25">
        <v>24133.962960000001</v>
      </c>
    </row>
    <row r="173" spans="1:7" ht="15.75" customHeight="1" outlineLevel="2" x14ac:dyDescent="0.25">
      <c r="A173" s="26">
        <v>1</v>
      </c>
      <c r="B173" s="27">
        <v>1</v>
      </c>
      <c r="C173" s="27">
        <v>16204</v>
      </c>
      <c r="D173" s="27">
        <v>9202</v>
      </c>
      <c r="E173" s="28" t="s">
        <v>27</v>
      </c>
      <c r="F173" s="28" t="s">
        <v>60</v>
      </c>
      <c r="G173" s="29">
        <v>44000.3127272727</v>
      </c>
    </row>
    <row r="174" spans="1:7" ht="15.75" customHeight="1" outlineLevel="1" x14ac:dyDescent="0.25">
      <c r="A174" s="30"/>
      <c r="B174" s="31"/>
      <c r="C174" s="32"/>
      <c r="D174" s="31"/>
      <c r="E174" s="31" t="s">
        <v>61</v>
      </c>
      <c r="F174" s="32"/>
      <c r="G174" s="33">
        <f>SUBTOTAL(9,G4:G173)</f>
        <v>7700098.9923924375</v>
      </c>
    </row>
    <row r="175" spans="1:7" ht="25.5" outlineLevel="2" x14ac:dyDescent="0.25">
      <c r="A175" s="26">
        <v>3</v>
      </c>
      <c r="B175" s="27">
        <v>2</v>
      </c>
      <c r="C175" s="27">
        <v>20300</v>
      </c>
      <c r="D175" s="27">
        <v>1510</v>
      </c>
      <c r="E175" s="28" t="s">
        <v>29</v>
      </c>
      <c r="F175" s="28" t="s">
        <v>62</v>
      </c>
      <c r="G175" s="29">
        <v>10000</v>
      </c>
    </row>
    <row r="176" spans="1:7" outlineLevel="2" x14ac:dyDescent="0.25">
      <c r="A176" s="26">
        <v>3</v>
      </c>
      <c r="B176" s="27">
        <v>2</v>
      </c>
      <c r="C176" s="27">
        <v>20400</v>
      </c>
      <c r="D176" s="27">
        <v>1621</v>
      </c>
      <c r="E176" s="28" t="s">
        <v>46</v>
      </c>
      <c r="F176" s="28" t="s">
        <v>63</v>
      </c>
      <c r="G176" s="29">
        <v>169978</v>
      </c>
    </row>
    <row r="177" spans="1:7" outlineLevel="2" x14ac:dyDescent="0.25">
      <c r="A177" s="26">
        <v>3</v>
      </c>
      <c r="B177" s="27">
        <v>2</v>
      </c>
      <c r="C177" s="27">
        <v>20400</v>
      </c>
      <c r="D177" s="27">
        <v>1622</v>
      </c>
      <c r="E177" s="28" t="s">
        <v>47</v>
      </c>
      <c r="F177" s="28" t="s">
        <v>63</v>
      </c>
      <c r="G177" s="29">
        <v>63732</v>
      </c>
    </row>
    <row r="178" spans="1:7" outlineLevel="2" x14ac:dyDescent="0.25">
      <c r="A178" s="26">
        <v>3</v>
      </c>
      <c r="B178" s="27">
        <v>2</v>
      </c>
      <c r="C178" s="27">
        <v>20400</v>
      </c>
      <c r="D178" s="27">
        <v>1630</v>
      </c>
      <c r="E178" s="27" t="s">
        <v>48</v>
      </c>
      <c r="F178" s="28" t="s">
        <v>63</v>
      </c>
      <c r="G178" s="29">
        <v>34183</v>
      </c>
    </row>
    <row r="179" spans="1:7" outlineLevel="2" x14ac:dyDescent="0.25">
      <c r="A179" s="26">
        <v>3</v>
      </c>
      <c r="B179" s="27">
        <v>2</v>
      </c>
      <c r="C179" s="27">
        <v>20800</v>
      </c>
      <c r="D179" s="27">
        <v>1622</v>
      </c>
      <c r="E179" s="27" t="s">
        <v>47</v>
      </c>
      <c r="F179" s="28" t="s">
        <v>64</v>
      </c>
      <c r="G179" s="29">
        <v>1500</v>
      </c>
    </row>
    <row r="180" spans="1:7" ht="25.5" outlineLevel="2" x14ac:dyDescent="0.25">
      <c r="A180" s="26">
        <v>2</v>
      </c>
      <c r="B180" s="27">
        <v>2</v>
      </c>
      <c r="C180" s="27">
        <v>21000</v>
      </c>
      <c r="D180" s="27">
        <v>1530</v>
      </c>
      <c r="E180" s="27" t="s">
        <v>34</v>
      </c>
      <c r="F180" s="28" t="s">
        <v>65</v>
      </c>
      <c r="G180" s="29">
        <v>10000</v>
      </c>
    </row>
    <row r="181" spans="1:7" ht="25.5" outlineLevel="2" x14ac:dyDescent="0.25">
      <c r="A181" s="26">
        <v>3</v>
      </c>
      <c r="B181" s="27">
        <v>2</v>
      </c>
      <c r="C181" s="27">
        <v>21000</v>
      </c>
      <c r="D181" s="27">
        <v>1600</v>
      </c>
      <c r="E181" s="27" t="s">
        <v>66</v>
      </c>
      <c r="F181" s="28" t="s">
        <v>65</v>
      </c>
      <c r="G181" s="29">
        <v>10000</v>
      </c>
    </row>
    <row r="182" spans="1:7" ht="25.5" outlineLevel="2" x14ac:dyDescent="0.25">
      <c r="A182" s="26">
        <v>3</v>
      </c>
      <c r="B182" s="27">
        <v>2</v>
      </c>
      <c r="C182" s="27">
        <v>21000</v>
      </c>
      <c r="D182" s="27">
        <v>1710</v>
      </c>
      <c r="E182" s="27" t="s">
        <v>49</v>
      </c>
      <c r="F182" s="28" t="s">
        <v>65</v>
      </c>
      <c r="G182" s="19">
        <v>3000</v>
      </c>
    </row>
    <row r="183" spans="1:7" outlineLevel="2" x14ac:dyDescent="0.25">
      <c r="A183" s="26">
        <v>3</v>
      </c>
      <c r="B183" s="27">
        <v>2</v>
      </c>
      <c r="C183" s="27">
        <v>21110</v>
      </c>
      <c r="D183" s="27">
        <v>1622</v>
      </c>
      <c r="E183" s="27" t="s">
        <v>47</v>
      </c>
      <c r="F183" s="28" t="s">
        <v>67</v>
      </c>
      <c r="G183" s="29">
        <v>1500</v>
      </c>
    </row>
    <row r="184" spans="1:7" ht="25.5" outlineLevel="2" x14ac:dyDescent="0.25">
      <c r="A184" s="26">
        <v>3</v>
      </c>
      <c r="B184" s="27">
        <v>2</v>
      </c>
      <c r="C184" s="27">
        <v>21200</v>
      </c>
      <c r="D184" s="27">
        <v>1510</v>
      </c>
      <c r="E184" s="28" t="s">
        <v>29</v>
      </c>
      <c r="F184" s="28" t="s">
        <v>68</v>
      </c>
      <c r="G184" s="29">
        <v>65000</v>
      </c>
    </row>
    <row r="185" spans="1:7" ht="25.5" outlineLevel="2" x14ac:dyDescent="0.25">
      <c r="A185" s="26">
        <v>3</v>
      </c>
      <c r="B185" s="27">
        <v>2</v>
      </c>
      <c r="C185" s="27">
        <v>21200</v>
      </c>
      <c r="D185" s="27">
        <v>1640</v>
      </c>
      <c r="E185" s="27" t="s">
        <v>69</v>
      </c>
      <c r="F185" s="28" t="s">
        <v>68</v>
      </c>
      <c r="G185" s="34">
        <v>2000</v>
      </c>
    </row>
    <row r="186" spans="1:7" ht="25.5" outlineLevel="2" x14ac:dyDescent="0.25">
      <c r="A186" s="26">
        <v>3</v>
      </c>
      <c r="B186" s="27">
        <v>2</v>
      </c>
      <c r="C186" s="27">
        <v>21200</v>
      </c>
      <c r="D186" s="27">
        <v>3201</v>
      </c>
      <c r="E186" s="27" t="s">
        <v>54</v>
      </c>
      <c r="F186" s="28" t="s">
        <v>68</v>
      </c>
      <c r="G186" s="29">
        <v>25000</v>
      </c>
    </row>
    <row r="187" spans="1:7" ht="25.5" outlineLevel="2" x14ac:dyDescent="0.25">
      <c r="A187" s="26">
        <v>4</v>
      </c>
      <c r="B187" s="27">
        <v>2</v>
      </c>
      <c r="C187" s="27">
        <v>21200</v>
      </c>
      <c r="D187" s="27">
        <v>3360</v>
      </c>
      <c r="E187" s="27" t="s">
        <v>14</v>
      </c>
      <c r="F187" s="28" t="s">
        <v>68</v>
      </c>
      <c r="G187" s="29">
        <v>15000</v>
      </c>
    </row>
    <row r="188" spans="1:7" ht="25.5" outlineLevel="2" x14ac:dyDescent="0.25">
      <c r="A188" s="26">
        <v>3</v>
      </c>
      <c r="B188" s="27">
        <v>2</v>
      </c>
      <c r="C188" s="27">
        <v>21200</v>
      </c>
      <c r="D188" s="27">
        <v>3420</v>
      </c>
      <c r="E188" s="28" t="s">
        <v>35</v>
      </c>
      <c r="F188" s="28" t="s">
        <v>68</v>
      </c>
      <c r="G188" s="29">
        <v>3000</v>
      </c>
    </row>
    <row r="189" spans="1:7" ht="25.5" outlineLevel="2" x14ac:dyDescent="0.25">
      <c r="A189" s="26">
        <v>3</v>
      </c>
      <c r="B189" s="27">
        <v>2</v>
      </c>
      <c r="C189" s="27">
        <v>21200</v>
      </c>
      <c r="D189" s="27">
        <v>3421</v>
      </c>
      <c r="E189" s="28" t="s">
        <v>70</v>
      </c>
      <c r="F189" s="28" t="s">
        <v>68</v>
      </c>
      <c r="G189" s="29">
        <v>2000</v>
      </c>
    </row>
    <row r="190" spans="1:7" ht="25.5" outlineLevel="2" x14ac:dyDescent="0.25">
      <c r="A190" s="26">
        <v>4</v>
      </c>
      <c r="B190" s="27">
        <v>2</v>
      </c>
      <c r="C190" s="27">
        <v>21300</v>
      </c>
      <c r="D190" s="27">
        <v>1320</v>
      </c>
      <c r="E190" s="27" t="s">
        <v>22</v>
      </c>
      <c r="F190" s="28" t="s">
        <v>71</v>
      </c>
      <c r="G190" s="29">
        <v>2000</v>
      </c>
    </row>
    <row r="191" spans="1:7" ht="25.5" outlineLevel="2" x14ac:dyDescent="0.25">
      <c r="A191" s="26">
        <v>3</v>
      </c>
      <c r="B191" s="27">
        <v>2</v>
      </c>
      <c r="C191" s="27">
        <v>21300</v>
      </c>
      <c r="D191" s="27">
        <v>1621</v>
      </c>
      <c r="E191" s="28" t="s">
        <v>46</v>
      </c>
      <c r="F191" s="28" t="s">
        <v>71</v>
      </c>
      <c r="G191" s="29">
        <v>10000</v>
      </c>
    </row>
    <row r="192" spans="1:7" ht="25.5" outlineLevel="2" x14ac:dyDescent="0.25">
      <c r="A192" s="26">
        <v>3</v>
      </c>
      <c r="B192" s="27">
        <v>2</v>
      </c>
      <c r="C192" s="27">
        <v>21300</v>
      </c>
      <c r="D192" s="27">
        <v>1622</v>
      </c>
      <c r="E192" s="27" t="s">
        <v>47</v>
      </c>
      <c r="F192" s="28" t="s">
        <v>71</v>
      </c>
      <c r="G192" s="34">
        <v>1500</v>
      </c>
    </row>
    <row r="193" spans="1:7" ht="25.5" outlineLevel="2" x14ac:dyDescent="0.25">
      <c r="A193" s="26">
        <v>3</v>
      </c>
      <c r="B193" s="27">
        <v>2</v>
      </c>
      <c r="C193" s="27">
        <v>21300</v>
      </c>
      <c r="D193" s="27">
        <v>1630</v>
      </c>
      <c r="E193" s="27" t="s">
        <v>48</v>
      </c>
      <c r="F193" s="28" t="s">
        <v>72</v>
      </c>
      <c r="G193" s="29">
        <v>6000</v>
      </c>
    </row>
    <row r="194" spans="1:7" ht="25.5" outlineLevel="2" x14ac:dyDescent="0.25">
      <c r="A194" s="26">
        <v>3</v>
      </c>
      <c r="B194" s="27">
        <v>2</v>
      </c>
      <c r="C194" s="27">
        <v>21300</v>
      </c>
      <c r="D194" s="27">
        <v>1650</v>
      </c>
      <c r="E194" s="27" t="s">
        <v>73</v>
      </c>
      <c r="F194" s="28" t="s">
        <v>71</v>
      </c>
      <c r="G194" s="29">
        <v>11000</v>
      </c>
    </row>
    <row r="195" spans="1:7" ht="25.5" outlineLevel="2" x14ac:dyDescent="0.25">
      <c r="A195" s="26">
        <v>4</v>
      </c>
      <c r="B195" s="27">
        <v>2</v>
      </c>
      <c r="C195" s="27">
        <v>21300</v>
      </c>
      <c r="D195" s="27">
        <v>3360</v>
      </c>
      <c r="E195" s="27" t="s">
        <v>14</v>
      </c>
      <c r="F195" s="28" t="s">
        <v>71</v>
      </c>
      <c r="G195" s="29">
        <v>4000</v>
      </c>
    </row>
    <row r="196" spans="1:7" ht="25.5" outlineLevel="2" x14ac:dyDescent="0.25">
      <c r="A196" s="26">
        <v>3</v>
      </c>
      <c r="B196" s="27">
        <v>2</v>
      </c>
      <c r="C196" s="27">
        <v>21300</v>
      </c>
      <c r="D196" s="27">
        <v>3420</v>
      </c>
      <c r="E196" s="27" t="s">
        <v>35</v>
      </c>
      <c r="F196" s="28" t="s">
        <v>71</v>
      </c>
      <c r="G196" s="29">
        <v>3000</v>
      </c>
    </row>
    <row r="197" spans="1:7" ht="25.5" outlineLevel="2" x14ac:dyDescent="0.25">
      <c r="A197" s="26">
        <v>4</v>
      </c>
      <c r="B197" s="27">
        <v>2</v>
      </c>
      <c r="C197" s="27">
        <v>21400</v>
      </c>
      <c r="D197" s="27">
        <v>1320</v>
      </c>
      <c r="E197" s="27" t="s">
        <v>22</v>
      </c>
      <c r="F197" s="28" t="s">
        <v>74</v>
      </c>
      <c r="G197" s="29">
        <v>20000</v>
      </c>
    </row>
    <row r="198" spans="1:7" ht="25.5" outlineLevel="2" x14ac:dyDescent="0.25">
      <c r="A198" s="26">
        <v>3</v>
      </c>
      <c r="B198" s="27">
        <v>2</v>
      </c>
      <c r="C198" s="27">
        <v>21400</v>
      </c>
      <c r="D198" s="27">
        <v>1510</v>
      </c>
      <c r="E198" s="28" t="s">
        <v>29</v>
      </c>
      <c r="F198" s="28" t="s">
        <v>74</v>
      </c>
      <c r="G198" s="29">
        <v>25000</v>
      </c>
    </row>
    <row r="199" spans="1:7" ht="25.5" outlineLevel="2" x14ac:dyDescent="0.25">
      <c r="A199" s="26">
        <v>3</v>
      </c>
      <c r="B199" s="27">
        <v>2</v>
      </c>
      <c r="C199" s="27">
        <v>21500</v>
      </c>
      <c r="D199" s="27">
        <v>1510</v>
      </c>
      <c r="E199" s="27" t="s">
        <v>29</v>
      </c>
      <c r="F199" s="28" t="s">
        <v>75</v>
      </c>
      <c r="G199" s="29">
        <v>5000</v>
      </c>
    </row>
    <row r="200" spans="1:7" ht="25.5" outlineLevel="2" x14ac:dyDescent="0.25">
      <c r="A200" s="26">
        <v>10</v>
      </c>
      <c r="B200" s="27">
        <v>2</v>
      </c>
      <c r="C200" s="27">
        <v>21600</v>
      </c>
      <c r="D200" s="27">
        <v>9201</v>
      </c>
      <c r="E200" s="27" t="s">
        <v>17</v>
      </c>
      <c r="F200" s="28" t="s">
        <v>76</v>
      </c>
      <c r="G200" s="29">
        <v>25000</v>
      </c>
    </row>
    <row r="201" spans="1:7" ht="15.75" customHeight="1" outlineLevel="2" x14ac:dyDescent="0.25">
      <c r="A201" s="26">
        <v>4</v>
      </c>
      <c r="B201" s="27">
        <v>2</v>
      </c>
      <c r="C201" s="27">
        <v>22000</v>
      </c>
      <c r="D201" s="27">
        <v>1320</v>
      </c>
      <c r="E201" s="28" t="s">
        <v>22</v>
      </c>
      <c r="F201" s="28" t="s">
        <v>77</v>
      </c>
      <c r="G201" s="29">
        <v>2400</v>
      </c>
    </row>
    <row r="202" spans="1:7" ht="15.75" customHeight="1" outlineLevel="2" x14ac:dyDescent="0.25">
      <c r="A202" s="26">
        <v>2</v>
      </c>
      <c r="B202" s="27">
        <v>2</v>
      </c>
      <c r="C202" s="27">
        <v>22000</v>
      </c>
      <c r="D202" s="27">
        <v>1500</v>
      </c>
      <c r="E202" s="27" t="s">
        <v>11</v>
      </c>
      <c r="F202" s="28" t="s">
        <v>77</v>
      </c>
      <c r="G202" s="29">
        <v>1200</v>
      </c>
    </row>
    <row r="203" spans="1:7" ht="15.75" customHeight="1" outlineLevel="2" x14ac:dyDescent="0.25">
      <c r="A203" s="26">
        <v>4</v>
      </c>
      <c r="B203" s="27">
        <v>2</v>
      </c>
      <c r="C203" s="27">
        <v>22000</v>
      </c>
      <c r="D203" s="27">
        <v>3321</v>
      </c>
      <c r="E203" s="27" t="s">
        <v>25</v>
      </c>
      <c r="F203" s="28" t="s">
        <v>77</v>
      </c>
      <c r="G203" s="29">
        <v>500</v>
      </c>
    </row>
    <row r="204" spans="1:7" ht="15.75" customHeight="1" outlineLevel="2" x14ac:dyDescent="0.25">
      <c r="A204" s="26">
        <v>4</v>
      </c>
      <c r="B204" s="27">
        <v>2</v>
      </c>
      <c r="C204" s="27">
        <v>22000</v>
      </c>
      <c r="D204" s="27">
        <v>3340</v>
      </c>
      <c r="E204" s="27" t="s">
        <v>78</v>
      </c>
      <c r="F204" s="28" t="s">
        <v>77</v>
      </c>
      <c r="G204" s="34">
        <v>500</v>
      </c>
    </row>
    <row r="205" spans="1:7" ht="15.75" customHeight="1" outlineLevel="2" x14ac:dyDescent="0.25">
      <c r="A205" s="26">
        <v>7</v>
      </c>
      <c r="B205" s="27">
        <v>2</v>
      </c>
      <c r="C205" s="27">
        <v>22000</v>
      </c>
      <c r="D205" s="27">
        <v>3370</v>
      </c>
      <c r="E205" s="28" t="s">
        <v>30</v>
      </c>
      <c r="F205" s="28" t="s">
        <v>77</v>
      </c>
      <c r="G205" s="29">
        <v>500</v>
      </c>
    </row>
    <row r="206" spans="1:7" ht="15.75" customHeight="1" outlineLevel="2" x14ac:dyDescent="0.25">
      <c r="A206" s="26">
        <v>1</v>
      </c>
      <c r="B206" s="27">
        <v>2</v>
      </c>
      <c r="C206" s="27">
        <v>22000</v>
      </c>
      <c r="D206" s="27">
        <v>9120</v>
      </c>
      <c r="E206" s="28" t="s">
        <v>9</v>
      </c>
      <c r="F206" s="28" t="s">
        <v>77</v>
      </c>
      <c r="G206" s="29">
        <v>500</v>
      </c>
    </row>
    <row r="207" spans="1:7" ht="15.75" customHeight="1" outlineLevel="2" x14ac:dyDescent="0.25">
      <c r="A207" s="26">
        <v>1</v>
      </c>
      <c r="B207" s="27">
        <v>2</v>
      </c>
      <c r="C207" s="27">
        <v>22000</v>
      </c>
      <c r="D207" s="27">
        <v>9200</v>
      </c>
      <c r="E207" s="27" t="s">
        <v>16</v>
      </c>
      <c r="F207" s="28" t="s">
        <v>77</v>
      </c>
      <c r="G207" s="29">
        <v>5000</v>
      </c>
    </row>
    <row r="208" spans="1:7" ht="15.75" customHeight="1" outlineLevel="2" x14ac:dyDescent="0.25">
      <c r="A208" s="26">
        <v>1</v>
      </c>
      <c r="B208" s="27">
        <v>2</v>
      </c>
      <c r="C208" s="27">
        <v>22000</v>
      </c>
      <c r="D208" s="27">
        <v>9230</v>
      </c>
      <c r="E208" s="27" t="s">
        <v>33</v>
      </c>
      <c r="F208" s="28" t="s">
        <v>77</v>
      </c>
      <c r="G208" s="29">
        <v>100</v>
      </c>
    </row>
    <row r="209" spans="1:7" ht="15.75" customHeight="1" outlineLevel="2" x14ac:dyDescent="0.25">
      <c r="A209" s="26">
        <v>1</v>
      </c>
      <c r="B209" s="27">
        <v>2</v>
      </c>
      <c r="C209" s="27">
        <v>22000</v>
      </c>
      <c r="D209" s="27">
        <v>9340</v>
      </c>
      <c r="E209" s="27" t="s">
        <v>21</v>
      </c>
      <c r="F209" s="28" t="s">
        <v>77</v>
      </c>
      <c r="G209" s="29">
        <v>2000</v>
      </c>
    </row>
    <row r="210" spans="1:7" ht="15.75" customHeight="1" outlineLevel="2" x14ac:dyDescent="0.25">
      <c r="A210" s="26">
        <v>2</v>
      </c>
      <c r="B210" s="27">
        <v>2</v>
      </c>
      <c r="C210" s="27">
        <v>22001</v>
      </c>
      <c r="D210" s="27">
        <v>1500</v>
      </c>
      <c r="E210" s="27" t="s">
        <v>11</v>
      </c>
      <c r="F210" s="28" t="s">
        <v>79</v>
      </c>
      <c r="G210" s="34">
        <v>1000</v>
      </c>
    </row>
    <row r="211" spans="1:7" ht="15.75" customHeight="1" outlineLevel="2" x14ac:dyDescent="0.25">
      <c r="A211" s="26">
        <v>4</v>
      </c>
      <c r="B211" s="27">
        <v>2</v>
      </c>
      <c r="C211" s="27">
        <v>22001</v>
      </c>
      <c r="D211" s="27">
        <v>3321</v>
      </c>
      <c r="E211" s="27" t="s">
        <v>25</v>
      </c>
      <c r="F211" s="28" t="s">
        <v>79</v>
      </c>
      <c r="G211" s="29">
        <v>8000</v>
      </c>
    </row>
    <row r="212" spans="1:7" ht="15.75" customHeight="1" outlineLevel="2" x14ac:dyDescent="0.25">
      <c r="A212" s="26">
        <v>1</v>
      </c>
      <c r="B212" s="27">
        <v>2</v>
      </c>
      <c r="C212" s="27">
        <v>22001</v>
      </c>
      <c r="D212" s="27">
        <v>9120</v>
      </c>
      <c r="E212" s="27" t="s">
        <v>9</v>
      </c>
      <c r="F212" s="28" t="s">
        <v>79</v>
      </c>
      <c r="G212" s="29">
        <v>3500</v>
      </c>
    </row>
    <row r="213" spans="1:7" ht="15.75" customHeight="1" outlineLevel="2" x14ac:dyDescent="0.25">
      <c r="A213" s="26">
        <v>1</v>
      </c>
      <c r="B213" s="27">
        <v>2</v>
      </c>
      <c r="C213" s="27">
        <v>22001</v>
      </c>
      <c r="D213" s="27">
        <v>9200</v>
      </c>
      <c r="E213" s="27" t="s">
        <v>16</v>
      </c>
      <c r="F213" s="28" t="s">
        <v>79</v>
      </c>
      <c r="G213" s="29">
        <v>4000</v>
      </c>
    </row>
    <row r="214" spans="1:7" ht="15.75" customHeight="1" outlineLevel="2" x14ac:dyDescent="0.25">
      <c r="A214" s="26">
        <v>1</v>
      </c>
      <c r="B214" s="27">
        <v>2</v>
      </c>
      <c r="C214" s="27">
        <v>22001</v>
      </c>
      <c r="D214" s="27">
        <v>9310</v>
      </c>
      <c r="E214" s="27" t="s">
        <v>20</v>
      </c>
      <c r="F214" s="28" t="s">
        <v>79</v>
      </c>
      <c r="G214" s="29">
        <v>500</v>
      </c>
    </row>
    <row r="215" spans="1:7" ht="15.75" customHeight="1" outlineLevel="2" x14ac:dyDescent="0.25">
      <c r="A215" s="26">
        <v>4</v>
      </c>
      <c r="B215" s="27">
        <v>2</v>
      </c>
      <c r="C215" s="27">
        <v>22002</v>
      </c>
      <c r="D215" s="27">
        <v>1320</v>
      </c>
      <c r="E215" s="27" t="s">
        <v>22</v>
      </c>
      <c r="F215" s="28" t="s">
        <v>80</v>
      </c>
      <c r="G215" s="19">
        <v>6000</v>
      </c>
    </row>
    <row r="216" spans="1:7" ht="15.75" customHeight="1" outlineLevel="2" x14ac:dyDescent="0.25">
      <c r="A216" s="26">
        <v>10</v>
      </c>
      <c r="B216" s="27">
        <v>2</v>
      </c>
      <c r="C216" s="27">
        <v>22002</v>
      </c>
      <c r="D216" s="27">
        <v>9201</v>
      </c>
      <c r="E216" s="27" t="s">
        <v>17</v>
      </c>
      <c r="F216" s="28" t="s">
        <v>80</v>
      </c>
      <c r="G216" s="19">
        <v>9000</v>
      </c>
    </row>
    <row r="217" spans="1:7" ht="15.75" customHeight="1" outlineLevel="2" x14ac:dyDescent="0.25">
      <c r="A217" s="26">
        <v>4</v>
      </c>
      <c r="B217" s="27">
        <v>2</v>
      </c>
      <c r="C217" s="27">
        <v>22100</v>
      </c>
      <c r="D217" s="27">
        <v>1320</v>
      </c>
      <c r="E217" s="27" t="s">
        <v>22</v>
      </c>
      <c r="F217" s="28" t="s">
        <v>81</v>
      </c>
      <c r="G217" s="19">
        <v>15000</v>
      </c>
    </row>
    <row r="218" spans="1:7" ht="15.75" customHeight="1" outlineLevel="2" x14ac:dyDescent="0.25">
      <c r="A218" s="26">
        <v>3</v>
      </c>
      <c r="B218" s="27">
        <v>2</v>
      </c>
      <c r="C218" s="27">
        <v>22100</v>
      </c>
      <c r="D218" s="27">
        <v>1510</v>
      </c>
      <c r="E218" s="27" t="s">
        <v>29</v>
      </c>
      <c r="F218" s="28" t="s">
        <v>81</v>
      </c>
      <c r="G218" s="19">
        <v>92250</v>
      </c>
    </row>
    <row r="219" spans="1:7" ht="15.75" customHeight="1" outlineLevel="2" x14ac:dyDescent="0.25">
      <c r="A219" s="26">
        <v>3</v>
      </c>
      <c r="B219" s="27">
        <v>2</v>
      </c>
      <c r="C219" s="27">
        <v>22100</v>
      </c>
      <c r="D219" s="27">
        <v>1650</v>
      </c>
      <c r="E219" s="27" t="s">
        <v>73</v>
      </c>
      <c r="F219" s="28" t="s">
        <v>81</v>
      </c>
      <c r="G219" s="29">
        <v>142250</v>
      </c>
    </row>
    <row r="220" spans="1:7" ht="15.75" customHeight="1" outlineLevel="2" x14ac:dyDescent="0.25">
      <c r="A220" s="26">
        <v>3</v>
      </c>
      <c r="B220" s="27">
        <v>2</v>
      </c>
      <c r="C220" s="27">
        <v>22100</v>
      </c>
      <c r="D220" s="27">
        <v>3201</v>
      </c>
      <c r="E220" s="27" t="s">
        <v>54</v>
      </c>
      <c r="F220" s="28" t="s">
        <v>81</v>
      </c>
      <c r="G220" s="29">
        <v>42000</v>
      </c>
    </row>
    <row r="221" spans="1:7" ht="15.75" customHeight="1" outlineLevel="2" x14ac:dyDescent="0.25">
      <c r="A221" s="26">
        <v>3</v>
      </c>
      <c r="B221" s="27">
        <v>2</v>
      </c>
      <c r="C221" s="27">
        <v>22100</v>
      </c>
      <c r="D221" s="27">
        <v>3420</v>
      </c>
      <c r="E221" s="27" t="s">
        <v>35</v>
      </c>
      <c r="F221" s="28" t="s">
        <v>81</v>
      </c>
      <c r="G221" s="29">
        <v>42250</v>
      </c>
    </row>
    <row r="222" spans="1:7" ht="15.75" customHeight="1" outlineLevel="2" x14ac:dyDescent="0.25">
      <c r="A222" s="26">
        <v>3</v>
      </c>
      <c r="B222" s="27">
        <v>2</v>
      </c>
      <c r="C222" s="27">
        <v>22100</v>
      </c>
      <c r="D222" s="27">
        <v>3421</v>
      </c>
      <c r="E222" s="27" t="s">
        <v>70</v>
      </c>
      <c r="F222" s="28" t="s">
        <v>81</v>
      </c>
      <c r="G222" s="29">
        <v>6000</v>
      </c>
    </row>
    <row r="223" spans="1:7" ht="15.75" customHeight="1" outlineLevel="2" x14ac:dyDescent="0.25">
      <c r="A223" s="26">
        <v>3</v>
      </c>
      <c r="B223" s="27">
        <v>2</v>
      </c>
      <c r="C223" s="27">
        <v>22102</v>
      </c>
      <c r="D223" s="27">
        <v>1510</v>
      </c>
      <c r="E223" s="28" t="s">
        <v>29</v>
      </c>
      <c r="F223" s="28" t="s">
        <v>82</v>
      </c>
      <c r="G223" s="29">
        <v>500</v>
      </c>
    </row>
    <row r="224" spans="1:7" ht="15.75" customHeight="1" outlineLevel="2" x14ac:dyDescent="0.25">
      <c r="A224" s="26">
        <v>3</v>
      </c>
      <c r="B224" s="27">
        <v>2</v>
      </c>
      <c r="C224" s="27">
        <v>22102</v>
      </c>
      <c r="D224" s="27">
        <v>3420</v>
      </c>
      <c r="E224" s="28" t="s">
        <v>35</v>
      </c>
      <c r="F224" s="28" t="s">
        <v>82</v>
      </c>
      <c r="G224" s="29">
        <v>10000</v>
      </c>
    </row>
    <row r="225" spans="1:7" ht="15.75" customHeight="1" outlineLevel="2" x14ac:dyDescent="0.25">
      <c r="A225" s="26">
        <v>3</v>
      </c>
      <c r="B225" s="27">
        <v>2</v>
      </c>
      <c r="C225" s="27">
        <v>22102</v>
      </c>
      <c r="D225" s="27">
        <v>3421</v>
      </c>
      <c r="E225" s="28" t="s">
        <v>70</v>
      </c>
      <c r="F225" s="28" t="s">
        <v>82</v>
      </c>
      <c r="G225" s="29">
        <v>108000</v>
      </c>
    </row>
    <row r="226" spans="1:7" ht="15.75" customHeight="1" outlineLevel="2" x14ac:dyDescent="0.25">
      <c r="A226" s="26">
        <v>4</v>
      </c>
      <c r="B226" s="27">
        <v>2</v>
      </c>
      <c r="C226" s="27">
        <v>22103</v>
      </c>
      <c r="D226" s="27">
        <v>1320</v>
      </c>
      <c r="E226" s="27" t="s">
        <v>22</v>
      </c>
      <c r="F226" s="28" t="s">
        <v>83</v>
      </c>
      <c r="G226" s="29">
        <v>20900</v>
      </c>
    </row>
    <row r="227" spans="1:7" ht="15.75" customHeight="1" outlineLevel="2" x14ac:dyDescent="0.25">
      <c r="A227" s="26">
        <v>3</v>
      </c>
      <c r="B227" s="27">
        <v>2</v>
      </c>
      <c r="C227" s="27">
        <v>22103</v>
      </c>
      <c r="D227" s="27">
        <v>1510</v>
      </c>
      <c r="E227" s="27" t="s">
        <v>29</v>
      </c>
      <c r="F227" s="28" t="s">
        <v>83</v>
      </c>
      <c r="G227" s="29">
        <v>21575</v>
      </c>
    </row>
    <row r="228" spans="1:7" ht="15.75" customHeight="1" outlineLevel="2" x14ac:dyDescent="0.25">
      <c r="A228" s="26">
        <v>3</v>
      </c>
      <c r="B228" s="27">
        <v>2</v>
      </c>
      <c r="C228" s="27">
        <v>22103</v>
      </c>
      <c r="D228" s="27">
        <v>1621</v>
      </c>
      <c r="E228" s="27" t="s">
        <v>46</v>
      </c>
      <c r="F228" s="28" t="s">
        <v>83</v>
      </c>
      <c r="G228" s="29">
        <v>75550</v>
      </c>
    </row>
    <row r="229" spans="1:7" ht="15.75" customHeight="1" outlineLevel="2" x14ac:dyDescent="0.25">
      <c r="A229" s="26">
        <v>3</v>
      </c>
      <c r="B229" s="27">
        <v>2</v>
      </c>
      <c r="C229" s="27">
        <v>22103</v>
      </c>
      <c r="D229" s="27">
        <v>1622</v>
      </c>
      <c r="E229" s="28" t="s">
        <v>47</v>
      </c>
      <c r="F229" s="28" t="s">
        <v>83</v>
      </c>
      <c r="G229" s="29">
        <v>12665</v>
      </c>
    </row>
    <row r="230" spans="1:7" ht="15.75" customHeight="1" outlineLevel="2" x14ac:dyDescent="0.25">
      <c r="A230" s="26">
        <v>3</v>
      </c>
      <c r="B230" s="27">
        <v>2</v>
      </c>
      <c r="C230" s="27">
        <v>22103</v>
      </c>
      <c r="D230" s="27">
        <v>1630</v>
      </c>
      <c r="E230" s="28" t="s">
        <v>48</v>
      </c>
      <c r="F230" s="28" t="s">
        <v>83</v>
      </c>
      <c r="G230" s="29">
        <v>22350</v>
      </c>
    </row>
    <row r="231" spans="1:7" ht="15.75" customHeight="1" outlineLevel="2" x14ac:dyDescent="0.25">
      <c r="A231" s="26">
        <v>3</v>
      </c>
      <c r="B231" s="27">
        <v>2</v>
      </c>
      <c r="C231" s="27">
        <v>22103</v>
      </c>
      <c r="D231" s="27">
        <v>3201</v>
      </c>
      <c r="E231" s="27" t="s">
        <v>54</v>
      </c>
      <c r="F231" s="28" t="s">
        <v>83</v>
      </c>
      <c r="G231" s="29">
        <v>18000</v>
      </c>
    </row>
    <row r="232" spans="1:7" ht="15.75" customHeight="1" outlineLevel="2" x14ac:dyDescent="0.25">
      <c r="A232" s="26">
        <v>3</v>
      </c>
      <c r="B232" s="27">
        <v>2</v>
      </c>
      <c r="C232" s="27">
        <v>22104</v>
      </c>
      <c r="D232" s="27">
        <v>1510</v>
      </c>
      <c r="E232" s="28" t="s">
        <v>29</v>
      </c>
      <c r="F232" s="28" t="s">
        <v>84</v>
      </c>
      <c r="G232" s="29">
        <v>3000</v>
      </c>
    </row>
    <row r="233" spans="1:7" ht="15.75" customHeight="1" outlineLevel="2" x14ac:dyDescent="0.25">
      <c r="A233" s="26">
        <v>2</v>
      </c>
      <c r="B233" s="27">
        <v>2</v>
      </c>
      <c r="C233" s="27">
        <v>22104</v>
      </c>
      <c r="D233" s="27">
        <v>1530</v>
      </c>
      <c r="E233" s="27" t="s">
        <v>34</v>
      </c>
      <c r="F233" s="28" t="s">
        <v>84</v>
      </c>
      <c r="G233" s="29">
        <v>5000</v>
      </c>
    </row>
    <row r="234" spans="1:7" ht="15.75" customHeight="1" outlineLevel="2" x14ac:dyDescent="0.25">
      <c r="A234" s="26">
        <v>3</v>
      </c>
      <c r="B234" s="27">
        <v>2</v>
      </c>
      <c r="C234" s="27">
        <v>22104</v>
      </c>
      <c r="D234" s="27">
        <v>1621</v>
      </c>
      <c r="E234" s="28" t="s">
        <v>46</v>
      </c>
      <c r="F234" s="28" t="s">
        <v>84</v>
      </c>
      <c r="G234" s="29">
        <v>8000</v>
      </c>
    </row>
    <row r="235" spans="1:7" ht="15.75" customHeight="1" outlineLevel="2" x14ac:dyDescent="0.25">
      <c r="A235" s="26">
        <v>3</v>
      </c>
      <c r="B235" s="27">
        <v>2</v>
      </c>
      <c r="C235" s="27">
        <v>22104</v>
      </c>
      <c r="D235" s="27">
        <v>1630</v>
      </c>
      <c r="E235" s="28" t="s">
        <v>48</v>
      </c>
      <c r="F235" s="28" t="s">
        <v>84</v>
      </c>
      <c r="G235" s="29">
        <v>7396</v>
      </c>
    </row>
    <row r="236" spans="1:7" ht="15.75" customHeight="1" outlineLevel="2" x14ac:dyDescent="0.25">
      <c r="A236" s="26">
        <v>3</v>
      </c>
      <c r="B236" s="27">
        <v>2</v>
      </c>
      <c r="C236" s="27">
        <v>22104</v>
      </c>
      <c r="D236" s="27">
        <v>1710</v>
      </c>
      <c r="E236" s="27" t="s">
        <v>49</v>
      </c>
      <c r="F236" s="28" t="s">
        <v>84</v>
      </c>
      <c r="G236" s="29">
        <v>1000</v>
      </c>
    </row>
    <row r="237" spans="1:7" ht="15.75" customHeight="1" outlineLevel="2" x14ac:dyDescent="0.25">
      <c r="A237" s="26">
        <v>5</v>
      </c>
      <c r="B237" s="27">
        <v>2</v>
      </c>
      <c r="C237" s="27">
        <v>22105</v>
      </c>
      <c r="D237" s="27">
        <v>2311</v>
      </c>
      <c r="E237" s="28" t="s">
        <v>85</v>
      </c>
      <c r="F237" s="28" t="s">
        <v>86</v>
      </c>
      <c r="G237" s="29">
        <v>10000</v>
      </c>
    </row>
    <row r="238" spans="1:7" ht="15.75" customHeight="1" outlineLevel="2" x14ac:dyDescent="0.25">
      <c r="A238" s="26">
        <v>3</v>
      </c>
      <c r="B238" s="27">
        <v>2</v>
      </c>
      <c r="C238" s="27">
        <v>22110</v>
      </c>
      <c r="D238" s="27">
        <v>1510</v>
      </c>
      <c r="E238" s="28" t="s">
        <v>29</v>
      </c>
      <c r="F238" s="28" t="s">
        <v>87</v>
      </c>
      <c r="G238" s="29">
        <v>1000</v>
      </c>
    </row>
    <row r="239" spans="1:7" ht="15.75" customHeight="1" outlineLevel="2" x14ac:dyDescent="0.25">
      <c r="A239" s="26">
        <v>3</v>
      </c>
      <c r="B239" s="27">
        <v>2</v>
      </c>
      <c r="C239" s="27">
        <v>22110</v>
      </c>
      <c r="D239" s="27">
        <v>1621</v>
      </c>
      <c r="E239" s="27" t="s">
        <v>46</v>
      </c>
      <c r="F239" s="28" t="s">
        <v>87</v>
      </c>
      <c r="G239" s="19">
        <v>5000</v>
      </c>
    </row>
    <row r="240" spans="1:7" ht="15.75" customHeight="1" outlineLevel="2" x14ac:dyDescent="0.25">
      <c r="A240" s="26">
        <v>3</v>
      </c>
      <c r="B240" s="27">
        <v>2</v>
      </c>
      <c r="C240" s="27">
        <v>22110</v>
      </c>
      <c r="D240" s="27">
        <v>1630</v>
      </c>
      <c r="E240" s="27" t="s">
        <v>48</v>
      </c>
      <c r="F240" s="28" t="s">
        <v>87</v>
      </c>
      <c r="G240" s="29">
        <v>8500</v>
      </c>
    </row>
    <row r="241" spans="1:7" ht="15.75" customHeight="1" outlineLevel="2" x14ac:dyDescent="0.25">
      <c r="A241" s="26">
        <v>3</v>
      </c>
      <c r="B241" s="27">
        <v>2</v>
      </c>
      <c r="C241" s="27">
        <v>22199</v>
      </c>
      <c r="D241" s="27">
        <v>1510</v>
      </c>
      <c r="E241" s="27" t="s">
        <v>29</v>
      </c>
      <c r="F241" s="28" t="s">
        <v>88</v>
      </c>
      <c r="G241" s="29">
        <v>35000</v>
      </c>
    </row>
    <row r="242" spans="1:7" ht="15.75" customHeight="1" outlineLevel="2" x14ac:dyDescent="0.25">
      <c r="A242" s="26">
        <v>3</v>
      </c>
      <c r="B242" s="27">
        <v>2</v>
      </c>
      <c r="C242" s="27">
        <v>22199</v>
      </c>
      <c r="D242" s="27">
        <v>1622</v>
      </c>
      <c r="E242" s="27" t="s">
        <v>47</v>
      </c>
      <c r="F242" s="28" t="s">
        <v>88</v>
      </c>
      <c r="G242" s="29">
        <v>2380</v>
      </c>
    </row>
    <row r="243" spans="1:7" ht="15.75" customHeight="1" outlineLevel="2" x14ac:dyDescent="0.25">
      <c r="A243" s="26">
        <v>3</v>
      </c>
      <c r="B243" s="27">
        <v>2</v>
      </c>
      <c r="C243" s="27">
        <v>22199</v>
      </c>
      <c r="D243" s="27">
        <v>1630</v>
      </c>
      <c r="E243" s="27" t="s">
        <v>48</v>
      </c>
      <c r="F243" s="28" t="s">
        <v>88</v>
      </c>
      <c r="G243" s="29">
        <v>20000</v>
      </c>
    </row>
    <row r="244" spans="1:7" ht="15.75" customHeight="1" outlineLevel="2" x14ac:dyDescent="0.25">
      <c r="A244" s="26">
        <v>3</v>
      </c>
      <c r="B244" s="27">
        <v>2</v>
      </c>
      <c r="C244" s="27">
        <v>22199</v>
      </c>
      <c r="D244" s="27">
        <v>1640</v>
      </c>
      <c r="E244" s="27" t="s">
        <v>69</v>
      </c>
      <c r="F244" s="28" t="s">
        <v>88</v>
      </c>
      <c r="G244" s="29">
        <v>4000</v>
      </c>
    </row>
    <row r="245" spans="1:7" ht="15.75" customHeight="1" outlineLevel="2" x14ac:dyDescent="0.25">
      <c r="A245" s="26">
        <v>3</v>
      </c>
      <c r="B245" s="27">
        <v>2</v>
      </c>
      <c r="C245" s="27">
        <v>22199</v>
      </c>
      <c r="D245" s="27">
        <v>1650</v>
      </c>
      <c r="E245" s="28" t="s">
        <v>73</v>
      </c>
      <c r="F245" s="28" t="s">
        <v>88</v>
      </c>
      <c r="G245" s="29">
        <v>12000</v>
      </c>
    </row>
    <row r="246" spans="1:7" ht="15.75" customHeight="1" outlineLevel="2" x14ac:dyDescent="0.25">
      <c r="A246" s="26">
        <v>3</v>
      </c>
      <c r="B246" s="27">
        <v>2</v>
      </c>
      <c r="C246" s="27">
        <v>22199</v>
      </c>
      <c r="D246" s="27">
        <v>1710</v>
      </c>
      <c r="E246" s="27" t="s">
        <v>49</v>
      </c>
      <c r="F246" s="28" t="s">
        <v>88</v>
      </c>
      <c r="G246" s="29">
        <v>15000</v>
      </c>
    </row>
    <row r="247" spans="1:7" ht="15.75" customHeight="1" outlineLevel="2" x14ac:dyDescent="0.25">
      <c r="A247" s="26">
        <v>3</v>
      </c>
      <c r="B247" s="27">
        <v>2</v>
      </c>
      <c r="C247" s="27">
        <v>22199</v>
      </c>
      <c r="D247" s="27">
        <v>3420</v>
      </c>
      <c r="E247" s="27" t="s">
        <v>35</v>
      </c>
      <c r="F247" s="28" t="s">
        <v>88</v>
      </c>
      <c r="G247" s="29">
        <v>25000</v>
      </c>
    </row>
    <row r="248" spans="1:7" ht="15.75" customHeight="1" outlineLevel="2" x14ac:dyDescent="0.25">
      <c r="A248" s="26">
        <v>1</v>
      </c>
      <c r="B248" s="27">
        <v>2</v>
      </c>
      <c r="C248" s="27">
        <v>22200</v>
      </c>
      <c r="D248" s="27">
        <v>9204</v>
      </c>
      <c r="E248" s="27" t="s">
        <v>89</v>
      </c>
      <c r="F248" s="28" t="s">
        <v>90</v>
      </c>
      <c r="G248" s="29">
        <v>40000</v>
      </c>
    </row>
    <row r="249" spans="1:7" ht="15.75" customHeight="1" outlineLevel="2" x14ac:dyDescent="0.25">
      <c r="A249" s="26">
        <v>2</v>
      </c>
      <c r="B249" s="27">
        <v>2</v>
      </c>
      <c r="C249" s="27">
        <v>22300</v>
      </c>
      <c r="D249" s="27">
        <v>1530</v>
      </c>
      <c r="E249" s="28" t="s">
        <v>34</v>
      </c>
      <c r="F249" s="18" t="s">
        <v>91</v>
      </c>
      <c r="G249" s="29">
        <v>5000</v>
      </c>
    </row>
    <row r="250" spans="1:7" ht="15.75" customHeight="1" outlineLevel="2" x14ac:dyDescent="0.25">
      <c r="A250" s="26">
        <v>1</v>
      </c>
      <c r="B250" s="27">
        <v>2</v>
      </c>
      <c r="C250" s="27">
        <v>22400</v>
      </c>
      <c r="D250" s="27">
        <v>9203</v>
      </c>
      <c r="E250" s="27" t="s">
        <v>92</v>
      </c>
      <c r="F250" s="28" t="s">
        <v>93</v>
      </c>
      <c r="G250" s="29">
        <v>45000</v>
      </c>
    </row>
    <row r="251" spans="1:7" ht="15.75" customHeight="1" outlineLevel="2" x14ac:dyDescent="0.25">
      <c r="A251" s="26">
        <v>3</v>
      </c>
      <c r="B251" s="27">
        <v>2</v>
      </c>
      <c r="C251" s="27">
        <v>22501</v>
      </c>
      <c r="D251" s="27">
        <v>1600</v>
      </c>
      <c r="E251" s="27" t="s">
        <v>66</v>
      </c>
      <c r="F251" s="28" t="s">
        <v>94</v>
      </c>
      <c r="G251" s="34">
        <v>3000</v>
      </c>
    </row>
    <row r="252" spans="1:7" ht="15.75" customHeight="1" outlineLevel="2" x14ac:dyDescent="0.25">
      <c r="A252" s="26">
        <v>1</v>
      </c>
      <c r="B252" s="27">
        <v>2</v>
      </c>
      <c r="C252" s="27">
        <v>22501</v>
      </c>
      <c r="D252" s="27">
        <v>9204</v>
      </c>
      <c r="E252" s="28" t="s">
        <v>89</v>
      </c>
      <c r="F252" s="28" t="s">
        <v>94</v>
      </c>
      <c r="G252" s="35">
        <v>10000</v>
      </c>
    </row>
    <row r="253" spans="1:7" ht="15.75" customHeight="1" outlineLevel="2" x14ac:dyDescent="0.25">
      <c r="A253" s="26">
        <v>4</v>
      </c>
      <c r="B253" s="27">
        <v>2</v>
      </c>
      <c r="C253" s="27">
        <v>22600</v>
      </c>
      <c r="D253" s="27">
        <v>3360</v>
      </c>
      <c r="E253" s="27" t="s">
        <v>14</v>
      </c>
      <c r="F253" s="28" t="s">
        <v>95</v>
      </c>
      <c r="G253" s="29">
        <v>17553.919999999998</v>
      </c>
    </row>
    <row r="254" spans="1:7" ht="15.75" customHeight="1" outlineLevel="2" x14ac:dyDescent="0.25">
      <c r="A254" s="26">
        <v>1</v>
      </c>
      <c r="B254" s="27">
        <v>2</v>
      </c>
      <c r="C254" s="27">
        <v>22601</v>
      </c>
      <c r="D254" s="27">
        <v>9120</v>
      </c>
      <c r="E254" s="27" t="s">
        <v>9</v>
      </c>
      <c r="F254" s="28" t="s">
        <v>96</v>
      </c>
      <c r="G254" s="29">
        <v>15000</v>
      </c>
    </row>
    <row r="255" spans="1:7" ht="15.75" customHeight="1" outlineLevel="2" x14ac:dyDescent="0.25">
      <c r="A255" s="26">
        <v>4</v>
      </c>
      <c r="B255" s="27">
        <v>2</v>
      </c>
      <c r="C255" s="27">
        <v>22602</v>
      </c>
      <c r="D255" s="27">
        <v>3340</v>
      </c>
      <c r="E255" s="28" t="s">
        <v>78</v>
      </c>
      <c r="F255" s="28" t="s">
        <v>97</v>
      </c>
      <c r="G255" s="29">
        <v>2000</v>
      </c>
    </row>
    <row r="256" spans="1:7" ht="15.75" customHeight="1" outlineLevel="2" x14ac:dyDescent="0.25">
      <c r="A256" s="26">
        <v>6</v>
      </c>
      <c r="B256" s="27">
        <v>2</v>
      </c>
      <c r="C256" s="27">
        <v>22602</v>
      </c>
      <c r="D256" s="27">
        <v>3380</v>
      </c>
      <c r="E256" s="28" t="s">
        <v>98</v>
      </c>
      <c r="F256" s="28" t="s">
        <v>97</v>
      </c>
      <c r="G256" s="34">
        <v>2000</v>
      </c>
    </row>
    <row r="257" spans="1:7" ht="15.75" customHeight="1" outlineLevel="2" x14ac:dyDescent="0.25">
      <c r="A257" s="26">
        <v>1</v>
      </c>
      <c r="B257" s="27">
        <v>2</v>
      </c>
      <c r="C257" s="27">
        <v>22602</v>
      </c>
      <c r="D257" s="27">
        <v>4320</v>
      </c>
      <c r="E257" s="27" t="s">
        <v>99</v>
      </c>
      <c r="F257" s="28" t="s">
        <v>100</v>
      </c>
      <c r="G257" s="29">
        <v>40000</v>
      </c>
    </row>
    <row r="258" spans="1:7" ht="15.75" customHeight="1" outlineLevel="2" x14ac:dyDescent="0.25">
      <c r="A258" s="26">
        <v>1</v>
      </c>
      <c r="B258" s="27">
        <v>2</v>
      </c>
      <c r="C258" s="27">
        <v>22602</v>
      </c>
      <c r="D258" s="27">
        <v>9204</v>
      </c>
      <c r="E258" s="27" t="s">
        <v>89</v>
      </c>
      <c r="F258" s="28" t="s">
        <v>97</v>
      </c>
      <c r="G258" s="29">
        <v>5000</v>
      </c>
    </row>
    <row r="259" spans="1:7" ht="15.75" customHeight="1" outlineLevel="2" x14ac:dyDescent="0.25">
      <c r="A259" s="26">
        <v>1</v>
      </c>
      <c r="B259" s="27">
        <v>2</v>
      </c>
      <c r="C259" s="27">
        <v>22604</v>
      </c>
      <c r="D259" s="27">
        <v>9203</v>
      </c>
      <c r="E259" s="28" t="s">
        <v>92</v>
      </c>
      <c r="F259" s="28" t="s">
        <v>101</v>
      </c>
      <c r="G259" s="34">
        <v>10000</v>
      </c>
    </row>
    <row r="260" spans="1:7" ht="15.75" customHeight="1" outlineLevel="2" x14ac:dyDescent="0.25">
      <c r="A260" s="26">
        <v>7</v>
      </c>
      <c r="B260" s="27">
        <v>2</v>
      </c>
      <c r="C260" s="27">
        <v>22606</v>
      </c>
      <c r="D260" s="27">
        <v>3370</v>
      </c>
      <c r="E260" s="27" t="s">
        <v>30</v>
      </c>
      <c r="F260" s="28" t="s">
        <v>102</v>
      </c>
      <c r="G260" s="34">
        <v>40554.36</v>
      </c>
    </row>
    <row r="261" spans="1:7" ht="15.75" customHeight="1" outlineLevel="2" x14ac:dyDescent="0.25">
      <c r="A261" s="26">
        <v>4</v>
      </c>
      <c r="B261" s="27">
        <v>2</v>
      </c>
      <c r="C261" s="27">
        <v>22609</v>
      </c>
      <c r="D261" s="27">
        <v>3360</v>
      </c>
      <c r="E261" s="27" t="s">
        <v>14</v>
      </c>
      <c r="F261" s="28" t="s">
        <v>103</v>
      </c>
      <c r="G261" s="29">
        <v>10000</v>
      </c>
    </row>
    <row r="262" spans="1:7" ht="15.75" customHeight="1" outlineLevel="2" x14ac:dyDescent="0.25">
      <c r="A262" s="26">
        <v>7</v>
      </c>
      <c r="B262" s="27">
        <v>2</v>
      </c>
      <c r="C262" s="27">
        <v>22609</v>
      </c>
      <c r="D262" s="27">
        <v>3370</v>
      </c>
      <c r="E262" s="27" t="s">
        <v>30</v>
      </c>
      <c r="F262" s="28" t="s">
        <v>103</v>
      </c>
      <c r="G262" s="29">
        <v>30000</v>
      </c>
    </row>
    <row r="263" spans="1:7" ht="15.75" customHeight="1" outlineLevel="2" x14ac:dyDescent="0.25">
      <c r="A263" s="26">
        <v>3</v>
      </c>
      <c r="B263" s="27">
        <v>2</v>
      </c>
      <c r="C263" s="27">
        <v>22611</v>
      </c>
      <c r="D263" s="27">
        <v>1510</v>
      </c>
      <c r="E263" s="27" t="s">
        <v>29</v>
      </c>
      <c r="F263" s="28" t="s">
        <v>104</v>
      </c>
      <c r="G263" s="34">
        <v>55000</v>
      </c>
    </row>
    <row r="264" spans="1:7" ht="15.75" customHeight="1" outlineLevel="2" x14ac:dyDescent="0.25">
      <c r="A264" s="26">
        <v>3</v>
      </c>
      <c r="B264" s="27">
        <v>2</v>
      </c>
      <c r="C264" s="27">
        <v>22612</v>
      </c>
      <c r="D264" s="27">
        <v>1510</v>
      </c>
      <c r="E264" s="27" t="s">
        <v>29</v>
      </c>
      <c r="F264" s="28" t="s">
        <v>105</v>
      </c>
      <c r="G264" s="29">
        <v>80000</v>
      </c>
    </row>
    <row r="265" spans="1:7" ht="15.75" customHeight="1" outlineLevel="2" x14ac:dyDescent="0.25">
      <c r="A265" s="26">
        <v>3</v>
      </c>
      <c r="B265" s="27">
        <v>2</v>
      </c>
      <c r="C265" s="27">
        <v>22613</v>
      </c>
      <c r="D265" s="27">
        <v>1510</v>
      </c>
      <c r="E265" s="28" t="s">
        <v>29</v>
      </c>
      <c r="F265" s="28" t="s">
        <v>106</v>
      </c>
      <c r="G265" s="19">
        <v>21000</v>
      </c>
    </row>
    <row r="266" spans="1:7" ht="15.75" customHeight="1" outlineLevel="2" x14ac:dyDescent="0.25">
      <c r="A266" s="26">
        <v>3</v>
      </c>
      <c r="B266" s="27">
        <v>2</v>
      </c>
      <c r="C266" s="27">
        <v>22614</v>
      </c>
      <c r="D266" s="27">
        <v>1510</v>
      </c>
      <c r="E266" s="27" t="s">
        <v>29</v>
      </c>
      <c r="F266" s="36" t="s">
        <v>107</v>
      </c>
      <c r="G266" s="29">
        <v>22000</v>
      </c>
    </row>
    <row r="267" spans="1:7" ht="15.75" customHeight="1" outlineLevel="2" x14ac:dyDescent="0.25">
      <c r="A267" s="26">
        <v>3</v>
      </c>
      <c r="B267" s="27">
        <v>2</v>
      </c>
      <c r="C267" s="27">
        <v>22615</v>
      </c>
      <c r="D267" s="27">
        <v>1510</v>
      </c>
      <c r="E267" s="27" t="s">
        <v>29</v>
      </c>
      <c r="F267" s="28" t="s">
        <v>108</v>
      </c>
      <c r="G267" s="29">
        <v>20000</v>
      </c>
    </row>
    <row r="268" spans="1:7" ht="15.75" customHeight="1" outlineLevel="2" x14ac:dyDescent="0.25">
      <c r="A268" s="26">
        <v>4</v>
      </c>
      <c r="B268" s="27">
        <v>2</v>
      </c>
      <c r="C268" s="27">
        <v>22690</v>
      </c>
      <c r="D268" s="27">
        <v>3321</v>
      </c>
      <c r="E268" s="27" t="s">
        <v>25</v>
      </c>
      <c r="F268" s="28" t="s">
        <v>109</v>
      </c>
      <c r="G268" s="34">
        <v>1000</v>
      </c>
    </row>
    <row r="269" spans="1:7" ht="15.75" customHeight="1" outlineLevel="2" x14ac:dyDescent="0.25">
      <c r="A269" s="26">
        <v>4</v>
      </c>
      <c r="B269" s="27">
        <v>2</v>
      </c>
      <c r="C269" s="27">
        <v>22690</v>
      </c>
      <c r="D269" s="27">
        <v>3340</v>
      </c>
      <c r="E269" s="27" t="s">
        <v>78</v>
      </c>
      <c r="F269" s="28" t="s">
        <v>110</v>
      </c>
      <c r="G269" s="29">
        <v>2000</v>
      </c>
    </row>
    <row r="270" spans="1:7" ht="15.75" customHeight="1" outlineLevel="2" x14ac:dyDescent="0.25">
      <c r="A270" s="26">
        <v>7</v>
      </c>
      <c r="B270" s="27">
        <v>2</v>
      </c>
      <c r="C270" s="27">
        <v>22690</v>
      </c>
      <c r="D270" s="27">
        <v>3370</v>
      </c>
      <c r="E270" s="27" t="s">
        <v>30</v>
      </c>
      <c r="F270" s="28" t="s">
        <v>111</v>
      </c>
      <c r="G270" s="29">
        <v>10700</v>
      </c>
    </row>
    <row r="271" spans="1:7" ht="15.75" customHeight="1" outlineLevel="2" x14ac:dyDescent="0.25">
      <c r="A271" s="26">
        <v>6</v>
      </c>
      <c r="B271" s="27">
        <v>2</v>
      </c>
      <c r="C271" s="27">
        <v>22690</v>
      </c>
      <c r="D271" s="27">
        <v>3380</v>
      </c>
      <c r="E271" s="27" t="s">
        <v>98</v>
      </c>
      <c r="F271" s="28" t="s">
        <v>112</v>
      </c>
      <c r="G271" s="34">
        <v>10000</v>
      </c>
    </row>
    <row r="272" spans="1:7" ht="15.75" customHeight="1" outlineLevel="2" x14ac:dyDescent="0.25">
      <c r="A272" s="26">
        <v>10</v>
      </c>
      <c r="B272" s="27">
        <v>2</v>
      </c>
      <c r="C272" s="27">
        <v>22690</v>
      </c>
      <c r="D272" s="27">
        <v>9201</v>
      </c>
      <c r="E272" s="27" t="s">
        <v>17</v>
      </c>
      <c r="F272" s="28" t="s">
        <v>113</v>
      </c>
      <c r="G272" s="29">
        <v>8000</v>
      </c>
    </row>
    <row r="273" spans="1:7" ht="15.75" customHeight="1" outlineLevel="2" x14ac:dyDescent="0.25">
      <c r="A273" s="26">
        <v>1</v>
      </c>
      <c r="B273" s="27">
        <v>2</v>
      </c>
      <c r="C273" s="27">
        <v>22690</v>
      </c>
      <c r="D273" s="27">
        <v>9204</v>
      </c>
      <c r="E273" s="27" t="s">
        <v>89</v>
      </c>
      <c r="F273" s="28" t="s">
        <v>114</v>
      </c>
      <c r="G273" s="29">
        <v>4000</v>
      </c>
    </row>
    <row r="274" spans="1:7" ht="15.75" customHeight="1" outlineLevel="2" x14ac:dyDescent="0.25">
      <c r="A274" s="26">
        <v>4</v>
      </c>
      <c r="B274" s="27">
        <v>2</v>
      </c>
      <c r="C274" s="17">
        <v>22691</v>
      </c>
      <c r="D274" s="27">
        <v>3321</v>
      </c>
      <c r="E274" s="27" t="s">
        <v>25</v>
      </c>
      <c r="F274" s="28" t="s">
        <v>115</v>
      </c>
      <c r="G274" s="29">
        <v>6000</v>
      </c>
    </row>
    <row r="275" spans="1:7" ht="15.75" customHeight="1" outlineLevel="2" x14ac:dyDescent="0.25">
      <c r="A275" s="26">
        <v>6</v>
      </c>
      <c r="B275" s="27">
        <v>2</v>
      </c>
      <c r="C275" s="27">
        <v>22691</v>
      </c>
      <c r="D275" s="27">
        <v>3380</v>
      </c>
      <c r="E275" s="28" t="s">
        <v>98</v>
      </c>
      <c r="F275" s="28" t="s">
        <v>116</v>
      </c>
      <c r="G275" s="29">
        <v>20000</v>
      </c>
    </row>
    <row r="276" spans="1:7" ht="15.75" customHeight="1" outlineLevel="2" x14ac:dyDescent="0.25">
      <c r="A276" s="26">
        <v>6</v>
      </c>
      <c r="B276" s="27">
        <v>2</v>
      </c>
      <c r="C276" s="17">
        <v>22691</v>
      </c>
      <c r="D276" s="27">
        <v>3380</v>
      </c>
      <c r="E276" s="28" t="s">
        <v>98</v>
      </c>
      <c r="F276" s="28" t="s">
        <v>117</v>
      </c>
      <c r="G276" s="29">
        <v>17500</v>
      </c>
    </row>
    <row r="277" spans="1:7" ht="15.75" customHeight="1" outlineLevel="2" x14ac:dyDescent="0.25">
      <c r="A277" s="26">
        <v>1</v>
      </c>
      <c r="B277" s="27">
        <v>2</v>
      </c>
      <c r="C277" s="27">
        <v>22691</v>
      </c>
      <c r="D277" s="27">
        <v>4320</v>
      </c>
      <c r="E277" s="27" t="s">
        <v>99</v>
      </c>
      <c r="F277" s="28" t="s">
        <v>118</v>
      </c>
      <c r="G277" s="29">
        <v>64372</v>
      </c>
    </row>
    <row r="278" spans="1:7" ht="15.75" customHeight="1" outlineLevel="2" x14ac:dyDescent="0.25">
      <c r="A278" s="26">
        <v>10</v>
      </c>
      <c r="B278" s="27">
        <v>2</v>
      </c>
      <c r="C278" s="27">
        <v>22691</v>
      </c>
      <c r="D278" s="27">
        <v>9201</v>
      </c>
      <c r="E278" s="27" t="s">
        <v>17</v>
      </c>
      <c r="F278" s="28" t="s">
        <v>119</v>
      </c>
      <c r="G278" s="29">
        <v>500</v>
      </c>
    </row>
    <row r="279" spans="1:7" ht="15.75" customHeight="1" outlineLevel="2" x14ac:dyDescent="0.25">
      <c r="A279" s="26">
        <v>4</v>
      </c>
      <c r="B279" s="27">
        <v>2</v>
      </c>
      <c r="C279" s="27">
        <v>22692</v>
      </c>
      <c r="D279" s="27">
        <v>3340</v>
      </c>
      <c r="E279" s="28" t="s">
        <v>78</v>
      </c>
      <c r="F279" s="28" t="s">
        <v>120</v>
      </c>
      <c r="G279" s="34">
        <v>20500</v>
      </c>
    </row>
    <row r="280" spans="1:7" ht="15.75" customHeight="1" outlineLevel="2" x14ac:dyDescent="0.25">
      <c r="A280" s="26">
        <v>6</v>
      </c>
      <c r="B280" s="27">
        <v>2</v>
      </c>
      <c r="C280" s="27">
        <v>22692</v>
      </c>
      <c r="D280" s="27">
        <v>3380</v>
      </c>
      <c r="E280" s="27" t="s">
        <v>98</v>
      </c>
      <c r="F280" s="27" t="s">
        <v>121</v>
      </c>
      <c r="G280" s="37">
        <v>20000</v>
      </c>
    </row>
    <row r="281" spans="1:7" ht="15.75" customHeight="1" outlineLevel="2" x14ac:dyDescent="0.25">
      <c r="A281" s="26">
        <v>4</v>
      </c>
      <c r="B281" s="27">
        <v>2</v>
      </c>
      <c r="C281" s="27">
        <v>22693</v>
      </c>
      <c r="D281" s="27">
        <v>3340</v>
      </c>
      <c r="E281" s="27" t="s">
        <v>78</v>
      </c>
      <c r="F281" s="28" t="s">
        <v>122</v>
      </c>
      <c r="G281" s="34">
        <v>30000</v>
      </c>
    </row>
    <row r="282" spans="1:7" ht="15.75" customHeight="1" outlineLevel="2" x14ac:dyDescent="0.25">
      <c r="A282" s="26">
        <v>1</v>
      </c>
      <c r="B282" s="27">
        <v>2</v>
      </c>
      <c r="C282" s="27">
        <v>22696</v>
      </c>
      <c r="D282" s="27">
        <v>4320</v>
      </c>
      <c r="E282" s="27" t="s">
        <v>99</v>
      </c>
      <c r="F282" s="28" t="s">
        <v>123</v>
      </c>
      <c r="G282" s="29">
        <v>40000</v>
      </c>
    </row>
    <row r="283" spans="1:7" ht="15.75" customHeight="1" outlineLevel="2" x14ac:dyDescent="0.25">
      <c r="A283" s="26">
        <v>8</v>
      </c>
      <c r="B283" s="27">
        <v>2</v>
      </c>
      <c r="C283" s="27">
        <v>22697</v>
      </c>
      <c r="D283" s="27">
        <v>3381</v>
      </c>
      <c r="E283" s="27" t="s">
        <v>124</v>
      </c>
      <c r="F283" s="28" t="s">
        <v>125</v>
      </c>
      <c r="G283" s="29">
        <v>10000</v>
      </c>
    </row>
    <row r="284" spans="1:7" ht="15.75" customHeight="1" outlineLevel="2" x14ac:dyDescent="0.25">
      <c r="A284" s="26">
        <v>1</v>
      </c>
      <c r="B284" s="27">
        <v>2</v>
      </c>
      <c r="C284" s="27">
        <v>22697</v>
      </c>
      <c r="D284" s="27">
        <v>4320</v>
      </c>
      <c r="E284" s="28" t="s">
        <v>99</v>
      </c>
      <c r="F284" s="28" t="s">
        <v>126</v>
      </c>
      <c r="G284" s="29">
        <v>20000</v>
      </c>
    </row>
    <row r="285" spans="1:7" ht="25.5" outlineLevel="2" x14ac:dyDescent="0.25">
      <c r="A285" s="26">
        <v>9</v>
      </c>
      <c r="B285" s="27">
        <v>2</v>
      </c>
      <c r="C285" s="27">
        <v>22698</v>
      </c>
      <c r="D285" s="27">
        <v>2313</v>
      </c>
      <c r="E285" s="27" t="s">
        <v>127</v>
      </c>
      <c r="F285" s="28" t="s">
        <v>128</v>
      </c>
      <c r="G285" s="29">
        <v>1000</v>
      </c>
    </row>
    <row r="286" spans="1:7" outlineLevel="2" x14ac:dyDescent="0.25">
      <c r="A286" s="26">
        <v>4</v>
      </c>
      <c r="B286" s="27">
        <v>2</v>
      </c>
      <c r="C286" s="27">
        <v>22698</v>
      </c>
      <c r="D286" s="27">
        <v>3340</v>
      </c>
      <c r="E286" s="28" t="s">
        <v>78</v>
      </c>
      <c r="F286" s="28" t="s">
        <v>129</v>
      </c>
      <c r="G286" s="29">
        <v>20000</v>
      </c>
    </row>
    <row r="287" spans="1:7" outlineLevel="2" x14ac:dyDescent="0.25">
      <c r="A287" s="26">
        <v>8</v>
      </c>
      <c r="B287" s="27">
        <v>2</v>
      </c>
      <c r="C287" s="27">
        <v>22698</v>
      </c>
      <c r="D287" s="27">
        <v>3381</v>
      </c>
      <c r="E287" s="27" t="s">
        <v>124</v>
      </c>
      <c r="F287" s="28" t="s">
        <v>130</v>
      </c>
      <c r="G287" s="29">
        <v>5000</v>
      </c>
    </row>
    <row r="288" spans="1:7" ht="25.5" outlineLevel="2" x14ac:dyDescent="0.25">
      <c r="A288" s="26">
        <v>1</v>
      </c>
      <c r="B288" s="27">
        <v>2</v>
      </c>
      <c r="C288" s="27">
        <v>22698</v>
      </c>
      <c r="D288" s="27">
        <v>4320</v>
      </c>
      <c r="E288" s="28" t="s">
        <v>99</v>
      </c>
      <c r="F288" s="28" t="s">
        <v>131</v>
      </c>
      <c r="G288" s="29">
        <v>20000</v>
      </c>
    </row>
    <row r="289" spans="1:7" ht="15.75" customHeight="1" outlineLevel="2" x14ac:dyDescent="0.25">
      <c r="A289" s="26">
        <v>4</v>
      </c>
      <c r="B289" s="27">
        <v>2</v>
      </c>
      <c r="C289" s="27">
        <v>22699</v>
      </c>
      <c r="D289" s="27">
        <v>1320</v>
      </c>
      <c r="E289" s="28" t="s">
        <v>22</v>
      </c>
      <c r="F289" s="28" t="s">
        <v>132</v>
      </c>
      <c r="G289" s="29">
        <v>15000</v>
      </c>
    </row>
    <row r="290" spans="1:7" ht="15.75" customHeight="1" outlineLevel="2" x14ac:dyDescent="0.25">
      <c r="A290" s="26">
        <v>3</v>
      </c>
      <c r="B290" s="27">
        <v>2</v>
      </c>
      <c r="C290" s="27">
        <v>22699</v>
      </c>
      <c r="D290" s="27">
        <v>1600</v>
      </c>
      <c r="E290" s="27" t="s">
        <v>66</v>
      </c>
      <c r="F290" s="28" t="s">
        <v>133</v>
      </c>
      <c r="G290" s="34">
        <v>20300</v>
      </c>
    </row>
    <row r="291" spans="1:7" ht="15.75" customHeight="1" outlineLevel="2" x14ac:dyDescent="0.25">
      <c r="A291" s="26">
        <v>2</v>
      </c>
      <c r="B291" s="27">
        <v>2</v>
      </c>
      <c r="C291" s="27">
        <v>22699</v>
      </c>
      <c r="D291" s="27">
        <v>1720</v>
      </c>
      <c r="E291" s="27" t="s">
        <v>52</v>
      </c>
      <c r="F291" s="28" t="s">
        <v>109</v>
      </c>
      <c r="G291" s="29">
        <v>26000</v>
      </c>
    </row>
    <row r="292" spans="1:7" ht="15.75" customHeight="1" outlineLevel="2" x14ac:dyDescent="0.25">
      <c r="A292" s="26">
        <v>5</v>
      </c>
      <c r="B292" s="27">
        <v>2</v>
      </c>
      <c r="C292" s="27">
        <v>22699</v>
      </c>
      <c r="D292" s="27">
        <v>2311</v>
      </c>
      <c r="E292" s="27" t="s">
        <v>85</v>
      </c>
      <c r="F292" s="28" t="s">
        <v>109</v>
      </c>
      <c r="G292" s="29">
        <v>20000</v>
      </c>
    </row>
    <row r="293" spans="1:7" ht="15.75" customHeight="1" outlineLevel="2" x14ac:dyDescent="0.25">
      <c r="A293" s="26">
        <v>8</v>
      </c>
      <c r="B293" s="27">
        <v>2</v>
      </c>
      <c r="C293" s="27">
        <v>22699</v>
      </c>
      <c r="D293" s="27">
        <v>2312</v>
      </c>
      <c r="E293" s="27" t="s">
        <v>134</v>
      </c>
      <c r="F293" s="28" t="s">
        <v>109</v>
      </c>
      <c r="G293" s="29">
        <v>40000</v>
      </c>
    </row>
    <row r="294" spans="1:7" ht="15.75" customHeight="1" outlineLevel="2" x14ac:dyDescent="0.25">
      <c r="A294" s="26">
        <v>9</v>
      </c>
      <c r="B294" s="27">
        <v>2</v>
      </c>
      <c r="C294" s="27">
        <v>22699</v>
      </c>
      <c r="D294" s="27">
        <v>2313</v>
      </c>
      <c r="E294" s="27" t="s">
        <v>127</v>
      </c>
      <c r="F294" s="28" t="s">
        <v>109</v>
      </c>
      <c r="G294" s="29">
        <v>15000</v>
      </c>
    </row>
    <row r="295" spans="1:7" ht="15.75" customHeight="1" outlineLevel="2" x14ac:dyDescent="0.25">
      <c r="A295" s="26">
        <v>9</v>
      </c>
      <c r="B295" s="27">
        <v>2</v>
      </c>
      <c r="C295" s="27">
        <v>22699</v>
      </c>
      <c r="D295" s="17">
        <v>2315</v>
      </c>
      <c r="E295" s="27" t="s">
        <v>135</v>
      </c>
      <c r="F295" s="28" t="s">
        <v>109</v>
      </c>
      <c r="G295" s="29">
        <v>5000</v>
      </c>
    </row>
    <row r="296" spans="1:7" ht="15.75" customHeight="1" outlineLevel="2" x14ac:dyDescent="0.25">
      <c r="A296" s="26">
        <v>5</v>
      </c>
      <c r="B296" s="27">
        <v>2</v>
      </c>
      <c r="C296" s="27">
        <v>22699</v>
      </c>
      <c r="D296" s="27">
        <v>3110</v>
      </c>
      <c r="E296" s="28" t="s">
        <v>136</v>
      </c>
      <c r="F296" s="28" t="s">
        <v>109</v>
      </c>
      <c r="G296" s="29">
        <v>5000</v>
      </c>
    </row>
    <row r="297" spans="1:7" ht="15.75" customHeight="1" outlineLevel="2" x14ac:dyDescent="0.25">
      <c r="A297" s="26">
        <v>4</v>
      </c>
      <c r="B297" s="27">
        <v>2</v>
      </c>
      <c r="C297" s="27">
        <v>22699</v>
      </c>
      <c r="D297" s="27">
        <v>3200</v>
      </c>
      <c r="E297" s="28" t="s">
        <v>13</v>
      </c>
      <c r="F297" s="28" t="s">
        <v>109</v>
      </c>
      <c r="G297" s="29">
        <v>15000</v>
      </c>
    </row>
    <row r="298" spans="1:7" ht="15.75" customHeight="1" outlineLevel="2" x14ac:dyDescent="0.25">
      <c r="A298" s="26">
        <v>4</v>
      </c>
      <c r="B298" s="27">
        <v>2</v>
      </c>
      <c r="C298" s="27">
        <v>22699</v>
      </c>
      <c r="D298" s="27">
        <v>3340</v>
      </c>
      <c r="E298" s="27" t="s">
        <v>78</v>
      </c>
      <c r="F298" s="28" t="s">
        <v>109</v>
      </c>
      <c r="G298" s="29">
        <v>30000</v>
      </c>
    </row>
    <row r="299" spans="1:7" ht="15.75" customHeight="1" outlineLevel="2" x14ac:dyDescent="0.25">
      <c r="A299" s="26">
        <v>4</v>
      </c>
      <c r="B299" s="27">
        <v>2</v>
      </c>
      <c r="C299" s="27">
        <v>22699</v>
      </c>
      <c r="D299" s="27">
        <v>3360</v>
      </c>
      <c r="E299" s="27" t="s">
        <v>14</v>
      </c>
      <c r="F299" s="28" t="s">
        <v>109</v>
      </c>
      <c r="G299" s="29">
        <v>2000</v>
      </c>
    </row>
    <row r="300" spans="1:7" ht="15.75" customHeight="1" outlineLevel="2" x14ac:dyDescent="0.25">
      <c r="A300" s="26">
        <v>7</v>
      </c>
      <c r="B300" s="27">
        <v>2</v>
      </c>
      <c r="C300" s="27">
        <v>22699</v>
      </c>
      <c r="D300" s="27">
        <v>3370</v>
      </c>
      <c r="E300" s="27" t="s">
        <v>30</v>
      </c>
      <c r="F300" s="28" t="s">
        <v>109</v>
      </c>
      <c r="G300" s="29">
        <v>35000</v>
      </c>
    </row>
    <row r="301" spans="1:7" ht="15.75" customHeight="1" outlineLevel="2" x14ac:dyDescent="0.25">
      <c r="A301" s="26">
        <v>6</v>
      </c>
      <c r="B301" s="27">
        <v>2</v>
      </c>
      <c r="C301" s="27">
        <v>22699</v>
      </c>
      <c r="D301" s="27">
        <v>3380</v>
      </c>
      <c r="E301" s="27" t="s">
        <v>98</v>
      </c>
      <c r="F301" s="28" t="s">
        <v>137</v>
      </c>
      <c r="G301" s="29">
        <v>100000</v>
      </c>
    </row>
    <row r="302" spans="1:7" ht="15.75" customHeight="1" outlineLevel="2" x14ac:dyDescent="0.25">
      <c r="A302" s="26">
        <v>8</v>
      </c>
      <c r="B302" s="27">
        <v>2</v>
      </c>
      <c r="C302" s="27">
        <v>22699</v>
      </c>
      <c r="D302" s="27">
        <v>3381</v>
      </c>
      <c r="E302" s="27" t="s">
        <v>124</v>
      </c>
      <c r="F302" s="28" t="s">
        <v>138</v>
      </c>
      <c r="G302" s="29">
        <v>20000</v>
      </c>
    </row>
    <row r="303" spans="1:7" ht="15.75" customHeight="1" outlineLevel="2" x14ac:dyDescent="0.25">
      <c r="A303" s="26">
        <v>8</v>
      </c>
      <c r="B303" s="27">
        <v>2</v>
      </c>
      <c r="C303" s="27">
        <v>22699</v>
      </c>
      <c r="D303" s="27">
        <v>3410</v>
      </c>
      <c r="E303" s="27" t="s">
        <v>139</v>
      </c>
      <c r="F303" s="28" t="s">
        <v>109</v>
      </c>
      <c r="G303" s="29">
        <v>80000</v>
      </c>
    </row>
    <row r="304" spans="1:7" ht="15.75" customHeight="1" outlineLevel="2" x14ac:dyDescent="0.25">
      <c r="A304" s="26">
        <v>2</v>
      </c>
      <c r="B304" s="27">
        <v>2</v>
      </c>
      <c r="C304" s="27">
        <v>22699</v>
      </c>
      <c r="D304" s="27">
        <v>4140</v>
      </c>
      <c r="E304" s="27" t="s">
        <v>140</v>
      </c>
      <c r="F304" s="28" t="s">
        <v>109</v>
      </c>
      <c r="G304" s="29">
        <v>1500</v>
      </c>
    </row>
    <row r="305" spans="1:7" ht="15.75" customHeight="1" outlineLevel="2" x14ac:dyDescent="0.25">
      <c r="A305" s="26">
        <v>2</v>
      </c>
      <c r="B305" s="27">
        <v>2</v>
      </c>
      <c r="C305" s="27">
        <v>22699</v>
      </c>
      <c r="D305" s="27">
        <v>4190</v>
      </c>
      <c r="E305" s="28" t="s">
        <v>141</v>
      </c>
      <c r="F305" s="28" t="s">
        <v>109</v>
      </c>
      <c r="G305" s="29">
        <v>4000</v>
      </c>
    </row>
    <row r="306" spans="1:7" ht="15.75" customHeight="1" outlineLevel="2" x14ac:dyDescent="0.25">
      <c r="A306" s="26">
        <v>6</v>
      </c>
      <c r="B306" s="27">
        <v>2</v>
      </c>
      <c r="C306" s="27">
        <v>22699</v>
      </c>
      <c r="D306" s="27">
        <v>4310</v>
      </c>
      <c r="E306" s="27" t="s">
        <v>142</v>
      </c>
      <c r="F306" s="28" t="s">
        <v>109</v>
      </c>
      <c r="G306" s="29">
        <v>20000</v>
      </c>
    </row>
    <row r="307" spans="1:7" ht="15.75" customHeight="1" outlineLevel="2" x14ac:dyDescent="0.25">
      <c r="A307" s="26">
        <v>1</v>
      </c>
      <c r="B307" s="27">
        <v>2</v>
      </c>
      <c r="C307" s="27">
        <v>22699</v>
      </c>
      <c r="D307" s="27">
        <v>4320</v>
      </c>
      <c r="E307" s="27" t="s">
        <v>99</v>
      </c>
      <c r="F307" s="28" t="s">
        <v>109</v>
      </c>
      <c r="G307" s="29">
        <v>60000</v>
      </c>
    </row>
    <row r="308" spans="1:7" ht="15.75" customHeight="1" outlineLevel="2" x14ac:dyDescent="0.25">
      <c r="A308" s="26">
        <v>6</v>
      </c>
      <c r="B308" s="27">
        <v>2</v>
      </c>
      <c r="C308" s="27">
        <v>22699</v>
      </c>
      <c r="D308" s="27">
        <v>4930</v>
      </c>
      <c r="E308" s="27" t="s">
        <v>143</v>
      </c>
      <c r="F308" s="27" t="s">
        <v>109</v>
      </c>
      <c r="G308" s="29">
        <v>2000</v>
      </c>
    </row>
    <row r="309" spans="1:7" ht="15.75" customHeight="1" outlineLevel="2" x14ac:dyDescent="0.25">
      <c r="A309" s="26">
        <v>1</v>
      </c>
      <c r="B309" s="27">
        <v>2</v>
      </c>
      <c r="C309" s="27">
        <v>22699</v>
      </c>
      <c r="D309" s="27">
        <v>9204</v>
      </c>
      <c r="E309" s="27" t="s">
        <v>89</v>
      </c>
      <c r="F309" s="28" t="s">
        <v>109</v>
      </c>
      <c r="G309" s="29">
        <v>3000</v>
      </c>
    </row>
    <row r="310" spans="1:7" ht="15.75" customHeight="1" outlineLevel="2" x14ac:dyDescent="0.25">
      <c r="A310" s="26">
        <v>3</v>
      </c>
      <c r="B310" s="27">
        <v>2</v>
      </c>
      <c r="C310" s="27">
        <v>22700</v>
      </c>
      <c r="D310" s="27">
        <v>1510</v>
      </c>
      <c r="E310" s="27" t="s">
        <v>29</v>
      </c>
      <c r="F310" s="28" t="s">
        <v>67</v>
      </c>
      <c r="G310" s="29">
        <v>185569.75</v>
      </c>
    </row>
    <row r="311" spans="1:7" ht="15.75" customHeight="1" outlineLevel="2" x14ac:dyDescent="0.25">
      <c r="A311" s="26">
        <v>2</v>
      </c>
      <c r="B311" s="27">
        <v>2</v>
      </c>
      <c r="C311" s="27">
        <v>22700</v>
      </c>
      <c r="D311" s="27">
        <v>1720</v>
      </c>
      <c r="E311" s="28" t="s">
        <v>52</v>
      </c>
      <c r="F311" s="28" t="s">
        <v>67</v>
      </c>
      <c r="G311" s="29">
        <v>13500</v>
      </c>
    </row>
    <row r="312" spans="1:7" ht="15.75" customHeight="1" outlineLevel="2" x14ac:dyDescent="0.25">
      <c r="A312" s="26">
        <v>3</v>
      </c>
      <c r="B312" s="27">
        <v>2</v>
      </c>
      <c r="C312" s="27">
        <v>22700</v>
      </c>
      <c r="D312" s="27">
        <v>3201</v>
      </c>
      <c r="E312" s="28" t="s">
        <v>54</v>
      </c>
      <c r="F312" s="28" t="s">
        <v>67</v>
      </c>
      <c r="G312" s="29">
        <v>175775.77499999999</v>
      </c>
    </row>
    <row r="313" spans="1:7" ht="15.75" customHeight="1" outlineLevel="2" x14ac:dyDescent="0.25">
      <c r="A313" s="26">
        <v>3</v>
      </c>
      <c r="B313" s="27">
        <v>2</v>
      </c>
      <c r="C313" s="17">
        <v>22700</v>
      </c>
      <c r="D313" s="27">
        <v>3420</v>
      </c>
      <c r="E313" s="27" t="s">
        <v>35</v>
      </c>
      <c r="F313" s="28" t="s">
        <v>67</v>
      </c>
      <c r="G313" s="29">
        <v>90000</v>
      </c>
    </row>
    <row r="314" spans="1:7" ht="15.75" customHeight="1" outlineLevel="2" x14ac:dyDescent="0.25">
      <c r="A314" s="26">
        <v>4</v>
      </c>
      <c r="B314" s="27">
        <v>2</v>
      </c>
      <c r="C314" s="27">
        <v>22701</v>
      </c>
      <c r="D314" s="27">
        <v>1320</v>
      </c>
      <c r="E314" s="27" t="s">
        <v>22</v>
      </c>
      <c r="F314" s="28" t="s">
        <v>144</v>
      </c>
      <c r="G314" s="29">
        <v>5000</v>
      </c>
    </row>
    <row r="315" spans="1:7" ht="15.75" customHeight="1" outlineLevel="2" x14ac:dyDescent="0.25">
      <c r="A315" s="26">
        <v>2</v>
      </c>
      <c r="B315" s="27">
        <v>2</v>
      </c>
      <c r="C315" s="27">
        <v>22706</v>
      </c>
      <c r="D315" s="27">
        <v>1500</v>
      </c>
      <c r="E315" s="27" t="s">
        <v>11</v>
      </c>
      <c r="F315" s="28" t="s">
        <v>145</v>
      </c>
      <c r="G315" s="29">
        <v>50000</v>
      </c>
    </row>
    <row r="316" spans="1:7" ht="15.75" customHeight="1" outlineLevel="2" x14ac:dyDescent="0.25">
      <c r="A316" s="26">
        <v>2</v>
      </c>
      <c r="B316" s="27">
        <v>2</v>
      </c>
      <c r="C316" s="27">
        <v>22706</v>
      </c>
      <c r="D316" s="27">
        <v>1720</v>
      </c>
      <c r="E316" s="27" t="s">
        <v>52</v>
      </c>
      <c r="F316" s="28" t="s">
        <v>146</v>
      </c>
      <c r="G316" s="29">
        <v>1000</v>
      </c>
    </row>
    <row r="317" spans="1:7" ht="15.75" customHeight="1" outlineLevel="2" x14ac:dyDescent="0.25">
      <c r="A317" s="26">
        <v>10</v>
      </c>
      <c r="B317" s="27">
        <v>2</v>
      </c>
      <c r="C317" s="27">
        <v>22706</v>
      </c>
      <c r="D317" s="27">
        <v>9201</v>
      </c>
      <c r="E317" s="27" t="s">
        <v>17</v>
      </c>
      <c r="F317" s="27" t="s">
        <v>147</v>
      </c>
      <c r="G317" s="37">
        <v>4000</v>
      </c>
    </row>
    <row r="318" spans="1:7" ht="15.75" customHeight="1" outlineLevel="2" x14ac:dyDescent="0.25">
      <c r="A318" s="26">
        <v>1</v>
      </c>
      <c r="B318" s="27">
        <v>2</v>
      </c>
      <c r="C318" s="27">
        <v>22706</v>
      </c>
      <c r="D318" s="27">
        <v>9202</v>
      </c>
      <c r="E318" s="27" t="s">
        <v>27</v>
      </c>
      <c r="F318" s="28" t="s">
        <v>145</v>
      </c>
      <c r="G318" s="19">
        <v>1500</v>
      </c>
    </row>
    <row r="319" spans="1:7" ht="15.75" customHeight="1" outlineLevel="2" x14ac:dyDescent="0.25">
      <c r="A319" s="26">
        <v>1</v>
      </c>
      <c r="B319" s="27">
        <v>2</v>
      </c>
      <c r="C319" s="27">
        <v>22706</v>
      </c>
      <c r="D319" s="27">
        <v>9203</v>
      </c>
      <c r="E319" s="27" t="s">
        <v>92</v>
      </c>
      <c r="F319" s="28" t="s">
        <v>145</v>
      </c>
      <c r="G319" s="29">
        <v>45980</v>
      </c>
    </row>
    <row r="320" spans="1:7" ht="15.75" customHeight="1" outlineLevel="2" x14ac:dyDescent="0.25">
      <c r="A320" s="26">
        <v>1</v>
      </c>
      <c r="B320" s="27">
        <v>2</v>
      </c>
      <c r="C320" s="27">
        <v>22708</v>
      </c>
      <c r="D320" s="27">
        <v>9340</v>
      </c>
      <c r="E320" s="27" t="s">
        <v>21</v>
      </c>
      <c r="F320" s="28" t="s">
        <v>148</v>
      </c>
      <c r="G320" s="34">
        <v>231281.74</v>
      </c>
    </row>
    <row r="321" spans="1:7" ht="25.5" outlineLevel="2" x14ac:dyDescent="0.25">
      <c r="A321" s="26">
        <v>3</v>
      </c>
      <c r="B321" s="27">
        <v>2</v>
      </c>
      <c r="C321" s="27">
        <v>22798</v>
      </c>
      <c r="D321" s="27">
        <v>1510</v>
      </c>
      <c r="E321" s="27" t="s">
        <v>29</v>
      </c>
      <c r="F321" s="28" t="s">
        <v>149</v>
      </c>
      <c r="G321" s="34">
        <v>60000</v>
      </c>
    </row>
    <row r="322" spans="1:7" ht="25.5" outlineLevel="2" x14ac:dyDescent="0.25">
      <c r="A322" s="26">
        <v>4</v>
      </c>
      <c r="B322" s="27">
        <v>2</v>
      </c>
      <c r="C322" s="27">
        <v>22798</v>
      </c>
      <c r="D322" s="27">
        <v>3350</v>
      </c>
      <c r="E322" s="27" t="s">
        <v>150</v>
      </c>
      <c r="F322" s="28" t="s">
        <v>151</v>
      </c>
      <c r="G322" s="29">
        <v>41382</v>
      </c>
    </row>
    <row r="323" spans="1:7" ht="25.5" outlineLevel="2" x14ac:dyDescent="0.25">
      <c r="A323" s="26">
        <v>3</v>
      </c>
      <c r="B323" s="27">
        <v>2</v>
      </c>
      <c r="C323" s="27">
        <v>22798</v>
      </c>
      <c r="D323" s="27">
        <v>3420</v>
      </c>
      <c r="E323" s="27" t="s">
        <v>35</v>
      </c>
      <c r="F323" s="28" t="s">
        <v>152</v>
      </c>
      <c r="G323" s="29">
        <v>50000</v>
      </c>
    </row>
    <row r="324" spans="1:7" outlineLevel="2" x14ac:dyDescent="0.25">
      <c r="A324" s="26">
        <v>3</v>
      </c>
      <c r="B324" s="27">
        <v>2</v>
      </c>
      <c r="C324" s="27">
        <v>22798</v>
      </c>
      <c r="D324" s="27">
        <v>3421</v>
      </c>
      <c r="E324" s="27" t="s">
        <v>70</v>
      </c>
      <c r="F324" s="28" t="s">
        <v>153</v>
      </c>
      <c r="G324" s="19">
        <v>387000</v>
      </c>
    </row>
    <row r="325" spans="1:7" ht="25.5" outlineLevel="2" x14ac:dyDescent="0.25">
      <c r="A325" s="26">
        <v>4</v>
      </c>
      <c r="B325" s="27">
        <v>2</v>
      </c>
      <c r="C325" s="27">
        <v>22799</v>
      </c>
      <c r="D325" s="27">
        <v>1320</v>
      </c>
      <c r="E325" s="27" t="s">
        <v>22</v>
      </c>
      <c r="F325" s="28" t="s">
        <v>154</v>
      </c>
      <c r="G325" s="29">
        <v>28919</v>
      </c>
    </row>
    <row r="326" spans="1:7" ht="25.5" outlineLevel="2" x14ac:dyDescent="0.25">
      <c r="A326" s="26">
        <v>3</v>
      </c>
      <c r="B326" s="27">
        <v>2</v>
      </c>
      <c r="C326" s="27">
        <v>22799</v>
      </c>
      <c r="D326" s="27">
        <v>1510</v>
      </c>
      <c r="E326" s="27" t="s">
        <v>29</v>
      </c>
      <c r="F326" s="28" t="s">
        <v>155</v>
      </c>
      <c r="G326" s="29">
        <v>64365</v>
      </c>
    </row>
    <row r="327" spans="1:7" outlineLevel="2" x14ac:dyDescent="0.25">
      <c r="A327" s="26">
        <v>2</v>
      </c>
      <c r="B327" s="27">
        <v>2</v>
      </c>
      <c r="C327" s="27">
        <v>22799</v>
      </c>
      <c r="D327" s="27">
        <v>1530</v>
      </c>
      <c r="E327" s="27" t="s">
        <v>34</v>
      </c>
      <c r="F327" s="28" t="s">
        <v>156</v>
      </c>
      <c r="G327" s="29">
        <v>170000</v>
      </c>
    </row>
    <row r="328" spans="1:7" ht="25.5" outlineLevel="2" x14ac:dyDescent="0.25">
      <c r="A328" s="26">
        <v>3</v>
      </c>
      <c r="B328" s="27">
        <v>2</v>
      </c>
      <c r="C328" s="27">
        <v>22799</v>
      </c>
      <c r="D328" s="27">
        <v>1622</v>
      </c>
      <c r="E328" s="27" t="s">
        <v>47</v>
      </c>
      <c r="F328" s="28" t="s">
        <v>155</v>
      </c>
      <c r="G328" s="29">
        <v>54474</v>
      </c>
    </row>
    <row r="329" spans="1:7" ht="25.5" outlineLevel="2" x14ac:dyDescent="0.25">
      <c r="A329" s="26">
        <v>3</v>
      </c>
      <c r="B329" s="27">
        <v>2</v>
      </c>
      <c r="C329" s="27">
        <v>22799</v>
      </c>
      <c r="D329" s="27">
        <v>1623</v>
      </c>
      <c r="E329" s="27" t="s">
        <v>157</v>
      </c>
      <c r="F329" s="28" t="s">
        <v>155</v>
      </c>
      <c r="G329" s="29">
        <v>405000</v>
      </c>
    </row>
    <row r="330" spans="1:7" ht="25.5" outlineLevel="2" x14ac:dyDescent="0.25">
      <c r="A330" s="38">
        <v>3</v>
      </c>
      <c r="B330" s="39">
        <v>2</v>
      </c>
      <c r="C330" s="39">
        <v>22799</v>
      </c>
      <c r="D330" s="39">
        <v>1640</v>
      </c>
      <c r="E330" s="39" t="s">
        <v>69</v>
      </c>
      <c r="F330" s="40" t="s">
        <v>155</v>
      </c>
      <c r="G330" s="41">
        <v>20267.5</v>
      </c>
    </row>
    <row r="331" spans="1:7" ht="25.5" outlineLevel="2" x14ac:dyDescent="0.25">
      <c r="A331" s="38">
        <v>3</v>
      </c>
      <c r="B331" s="39">
        <v>2</v>
      </c>
      <c r="C331" s="39">
        <v>22799</v>
      </c>
      <c r="D331" s="42">
        <v>1650</v>
      </c>
      <c r="E331" s="39" t="s">
        <v>73</v>
      </c>
      <c r="F331" s="40" t="s">
        <v>155</v>
      </c>
      <c r="G331" s="41">
        <v>15000</v>
      </c>
    </row>
    <row r="332" spans="1:7" ht="25.5" outlineLevel="2" x14ac:dyDescent="0.25">
      <c r="A332" s="26">
        <v>3</v>
      </c>
      <c r="B332" s="27">
        <v>2</v>
      </c>
      <c r="C332" s="27">
        <v>22799</v>
      </c>
      <c r="D332" s="43">
        <v>1710</v>
      </c>
      <c r="E332" s="27" t="s">
        <v>49</v>
      </c>
      <c r="F332" s="28" t="s">
        <v>155</v>
      </c>
      <c r="G332" s="29">
        <v>55000</v>
      </c>
    </row>
    <row r="333" spans="1:7" ht="25.5" outlineLevel="2" x14ac:dyDescent="0.25">
      <c r="A333" s="26">
        <v>2</v>
      </c>
      <c r="B333" s="27">
        <v>2</v>
      </c>
      <c r="C333" s="27">
        <v>22799</v>
      </c>
      <c r="D333" s="27">
        <v>1720</v>
      </c>
      <c r="E333" s="28" t="s">
        <v>52</v>
      </c>
      <c r="F333" s="28" t="s">
        <v>155</v>
      </c>
      <c r="G333" s="29">
        <v>10000</v>
      </c>
    </row>
    <row r="334" spans="1:7" ht="25.5" outlineLevel="2" x14ac:dyDescent="0.25">
      <c r="A334" s="38">
        <v>8</v>
      </c>
      <c r="B334" s="39">
        <v>2</v>
      </c>
      <c r="C334" s="39">
        <v>22799</v>
      </c>
      <c r="D334" s="39">
        <v>2312</v>
      </c>
      <c r="E334" s="39" t="s">
        <v>134</v>
      </c>
      <c r="F334" s="40" t="s">
        <v>155</v>
      </c>
      <c r="G334" s="41">
        <v>298952.8</v>
      </c>
    </row>
    <row r="335" spans="1:7" ht="25.5" outlineLevel="1" x14ac:dyDescent="0.25">
      <c r="A335" s="26">
        <v>5</v>
      </c>
      <c r="B335" s="27">
        <v>2</v>
      </c>
      <c r="C335" s="27">
        <v>22799</v>
      </c>
      <c r="D335" s="27">
        <v>2314</v>
      </c>
      <c r="E335" s="28" t="s">
        <v>158</v>
      </c>
      <c r="F335" s="28" t="s">
        <v>155</v>
      </c>
      <c r="G335" s="29">
        <v>30000</v>
      </c>
    </row>
    <row r="336" spans="1:7" ht="25.5" outlineLevel="2" x14ac:dyDescent="0.25">
      <c r="A336" s="26">
        <v>3</v>
      </c>
      <c r="B336" s="27">
        <v>2</v>
      </c>
      <c r="C336" s="27">
        <v>22799</v>
      </c>
      <c r="D336" s="27">
        <v>3201</v>
      </c>
      <c r="E336" s="27" t="s">
        <v>54</v>
      </c>
      <c r="F336" s="28" t="s">
        <v>155</v>
      </c>
      <c r="G336" s="34">
        <v>20000</v>
      </c>
    </row>
    <row r="337" spans="1:7" ht="25.5" outlineLevel="2" x14ac:dyDescent="0.25">
      <c r="A337" s="26">
        <v>4</v>
      </c>
      <c r="B337" s="27">
        <v>2</v>
      </c>
      <c r="C337" s="27">
        <v>22799</v>
      </c>
      <c r="D337" s="27">
        <v>3350</v>
      </c>
      <c r="E337" s="28" t="s">
        <v>150</v>
      </c>
      <c r="F337" s="28" t="s">
        <v>159</v>
      </c>
      <c r="G337" s="29">
        <v>4000</v>
      </c>
    </row>
    <row r="338" spans="1:7" outlineLevel="2" x14ac:dyDescent="0.25">
      <c r="A338" s="26">
        <v>6</v>
      </c>
      <c r="B338" s="27">
        <v>2</v>
      </c>
      <c r="C338" s="27">
        <v>22799</v>
      </c>
      <c r="D338" s="27">
        <v>3380</v>
      </c>
      <c r="E338" s="27" t="s">
        <v>98</v>
      </c>
      <c r="F338" s="28" t="s">
        <v>160</v>
      </c>
      <c r="G338" s="29">
        <v>50000</v>
      </c>
    </row>
    <row r="339" spans="1:7" ht="25.5" outlineLevel="1" x14ac:dyDescent="0.25">
      <c r="A339" s="26">
        <v>3</v>
      </c>
      <c r="B339" s="27">
        <v>2</v>
      </c>
      <c r="C339" s="27">
        <v>22799</v>
      </c>
      <c r="D339" s="27">
        <v>3420</v>
      </c>
      <c r="E339" s="28" t="s">
        <v>35</v>
      </c>
      <c r="F339" s="28" t="s">
        <v>155</v>
      </c>
      <c r="G339" s="29">
        <v>65000</v>
      </c>
    </row>
    <row r="340" spans="1:7" ht="25.5" outlineLevel="2" x14ac:dyDescent="0.25">
      <c r="A340" s="26">
        <v>3</v>
      </c>
      <c r="B340" s="27">
        <v>2</v>
      </c>
      <c r="C340" s="27">
        <v>22799</v>
      </c>
      <c r="D340" s="27">
        <v>3421</v>
      </c>
      <c r="E340" s="28" t="s">
        <v>70</v>
      </c>
      <c r="F340" s="28" t="s">
        <v>155</v>
      </c>
      <c r="G340" s="29">
        <v>3000</v>
      </c>
    </row>
    <row r="341" spans="1:7" ht="25.5" outlineLevel="2" x14ac:dyDescent="0.25">
      <c r="A341" s="26">
        <v>1</v>
      </c>
      <c r="B341" s="27">
        <v>2</v>
      </c>
      <c r="C341" s="27">
        <v>22799</v>
      </c>
      <c r="D341" s="27">
        <v>9202</v>
      </c>
      <c r="E341" s="27" t="s">
        <v>27</v>
      </c>
      <c r="F341" s="28" t="s">
        <v>155</v>
      </c>
      <c r="G341" s="29">
        <v>68000</v>
      </c>
    </row>
    <row r="342" spans="1:7" ht="25.5" outlineLevel="2" x14ac:dyDescent="0.25">
      <c r="A342" s="26">
        <v>1</v>
      </c>
      <c r="B342" s="27">
        <v>2</v>
      </c>
      <c r="C342" s="27">
        <v>23000</v>
      </c>
      <c r="D342" s="27">
        <v>9120</v>
      </c>
      <c r="E342" s="28" t="s">
        <v>9</v>
      </c>
      <c r="F342" s="28" t="s">
        <v>161</v>
      </c>
      <c r="G342" s="34">
        <v>3000</v>
      </c>
    </row>
    <row r="343" spans="1:7" outlineLevel="2" x14ac:dyDescent="0.25">
      <c r="A343" s="26">
        <v>1</v>
      </c>
      <c r="B343" s="27">
        <v>2</v>
      </c>
      <c r="C343" s="27">
        <v>23020</v>
      </c>
      <c r="D343" s="27">
        <v>9202</v>
      </c>
      <c r="E343" s="27" t="s">
        <v>27</v>
      </c>
      <c r="F343" s="28" t="s">
        <v>162</v>
      </c>
      <c r="G343" s="34">
        <v>1000</v>
      </c>
    </row>
    <row r="344" spans="1:7" ht="25.5" outlineLevel="2" x14ac:dyDescent="0.25">
      <c r="A344" s="26">
        <v>1</v>
      </c>
      <c r="B344" s="27">
        <v>2</v>
      </c>
      <c r="C344" s="27">
        <v>23100</v>
      </c>
      <c r="D344" s="27">
        <v>9120</v>
      </c>
      <c r="E344" s="27" t="s">
        <v>9</v>
      </c>
      <c r="F344" s="28" t="s">
        <v>163</v>
      </c>
      <c r="G344" s="34">
        <v>5000</v>
      </c>
    </row>
    <row r="345" spans="1:7" outlineLevel="2" x14ac:dyDescent="0.25">
      <c r="A345" s="26">
        <v>1</v>
      </c>
      <c r="B345" s="27">
        <v>2</v>
      </c>
      <c r="C345" s="27">
        <v>23120</v>
      </c>
      <c r="D345" s="27">
        <v>9202</v>
      </c>
      <c r="E345" s="27" t="s">
        <v>27</v>
      </c>
      <c r="F345" s="28" t="s">
        <v>164</v>
      </c>
      <c r="G345" s="29">
        <v>2500</v>
      </c>
    </row>
    <row r="346" spans="1:7" ht="25.5" outlineLevel="2" x14ac:dyDescent="0.25">
      <c r="A346" s="26">
        <v>1</v>
      </c>
      <c r="B346" s="27">
        <v>2</v>
      </c>
      <c r="C346" s="27">
        <v>23300</v>
      </c>
      <c r="D346" s="27">
        <v>9120</v>
      </c>
      <c r="E346" s="28" t="s">
        <v>9</v>
      </c>
      <c r="F346" s="28" t="s">
        <v>165</v>
      </c>
      <c r="G346" s="29">
        <v>100000</v>
      </c>
    </row>
    <row r="347" spans="1:7" ht="15.75" customHeight="1" outlineLevel="2" x14ac:dyDescent="0.25">
      <c r="A347" s="26">
        <v>4</v>
      </c>
      <c r="B347" s="27">
        <v>2</v>
      </c>
      <c r="C347" s="231">
        <v>22797</v>
      </c>
      <c r="D347" s="27">
        <v>3350</v>
      </c>
      <c r="E347" s="27" t="s">
        <v>150</v>
      </c>
      <c r="F347" s="28" t="s">
        <v>166</v>
      </c>
      <c r="G347" s="29">
        <v>38000</v>
      </c>
    </row>
    <row r="348" spans="1:7" ht="15.75" customHeight="1" outlineLevel="2" x14ac:dyDescent="0.25">
      <c r="A348" s="30"/>
      <c r="B348" s="31"/>
      <c r="C348" s="32"/>
      <c r="D348" s="31"/>
      <c r="E348" s="31" t="s">
        <v>167</v>
      </c>
      <c r="F348" s="32"/>
      <c r="G348" s="33">
        <f>SUBTOTAL(9,G175:G347)</f>
        <v>5540606.8449999997</v>
      </c>
    </row>
    <row r="349" spans="1:7" ht="25.5" outlineLevel="2" x14ac:dyDescent="0.25">
      <c r="A349" s="26">
        <v>1</v>
      </c>
      <c r="B349" s="27">
        <v>3</v>
      </c>
      <c r="C349" s="27">
        <v>31000</v>
      </c>
      <c r="D349" s="27" t="s">
        <v>168</v>
      </c>
      <c r="E349" s="27" t="s">
        <v>169</v>
      </c>
      <c r="F349" s="28" t="s">
        <v>170</v>
      </c>
      <c r="G349" s="19">
        <v>263298.03000000003</v>
      </c>
    </row>
    <row r="350" spans="1:7" ht="15.75" customHeight="1" outlineLevel="2" x14ac:dyDescent="0.25">
      <c r="A350" s="26">
        <v>1</v>
      </c>
      <c r="B350" s="27">
        <v>3</v>
      </c>
      <c r="C350" s="27">
        <v>35200</v>
      </c>
      <c r="D350" s="17" t="s">
        <v>168</v>
      </c>
      <c r="E350" s="27" t="s">
        <v>169</v>
      </c>
      <c r="F350" s="28" t="s">
        <v>171</v>
      </c>
      <c r="G350" s="29">
        <v>40000</v>
      </c>
    </row>
    <row r="351" spans="1:7" ht="15.75" customHeight="1" outlineLevel="2" x14ac:dyDescent="0.25">
      <c r="A351" s="26">
        <v>1</v>
      </c>
      <c r="B351" s="27">
        <v>3</v>
      </c>
      <c r="C351" s="27">
        <v>35900</v>
      </c>
      <c r="D351" s="17">
        <v>9340</v>
      </c>
      <c r="E351" s="28" t="s">
        <v>21</v>
      </c>
      <c r="F351" s="28" t="s">
        <v>172</v>
      </c>
      <c r="G351" s="34">
        <v>100</v>
      </c>
    </row>
    <row r="352" spans="1:7" ht="15.75" customHeight="1" outlineLevel="2" x14ac:dyDescent="0.25">
      <c r="A352" s="30"/>
      <c r="B352" s="31"/>
      <c r="C352" s="32"/>
      <c r="D352" s="31"/>
      <c r="E352" s="31" t="s">
        <v>173</v>
      </c>
      <c r="F352" s="32"/>
      <c r="G352" s="33">
        <f>SUBTOTAL(9,G349:G351)</f>
        <v>303398.03000000003</v>
      </c>
    </row>
    <row r="353" spans="1:7" ht="15.75" customHeight="1" outlineLevel="2" x14ac:dyDescent="0.25">
      <c r="A353" s="26">
        <v>2</v>
      </c>
      <c r="B353" s="27">
        <v>4</v>
      </c>
      <c r="C353" s="27">
        <v>42110</v>
      </c>
      <c r="D353" s="27">
        <v>4140</v>
      </c>
      <c r="E353" s="28" t="s">
        <v>140</v>
      </c>
      <c r="F353" s="28" t="s">
        <v>174</v>
      </c>
      <c r="G353" s="29">
        <v>10000</v>
      </c>
    </row>
    <row r="354" spans="1:7" ht="15.75" customHeight="1" outlineLevel="2" x14ac:dyDescent="0.25">
      <c r="A354" s="26">
        <v>1</v>
      </c>
      <c r="B354" s="27">
        <v>4</v>
      </c>
      <c r="C354" s="27">
        <v>42300</v>
      </c>
      <c r="D354" s="27">
        <v>4320</v>
      </c>
      <c r="E354" s="27" t="s">
        <v>99</v>
      </c>
      <c r="F354" s="28" t="s">
        <v>175</v>
      </c>
      <c r="G354" s="29">
        <v>10000</v>
      </c>
    </row>
    <row r="355" spans="1:7" ht="15.75" customHeight="1" outlineLevel="2" x14ac:dyDescent="0.25">
      <c r="A355" s="26">
        <v>5</v>
      </c>
      <c r="B355" s="27">
        <v>4</v>
      </c>
      <c r="C355" s="27">
        <v>46300</v>
      </c>
      <c r="D355" s="27">
        <v>2310</v>
      </c>
      <c r="E355" s="28" t="s">
        <v>50</v>
      </c>
      <c r="F355" s="28" t="s">
        <v>176</v>
      </c>
      <c r="G355" s="29">
        <v>274925.40000000002</v>
      </c>
    </row>
    <row r="356" spans="1:7" ht="15.75" customHeight="1" outlineLevel="2" x14ac:dyDescent="0.25">
      <c r="A356" s="26">
        <v>1</v>
      </c>
      <c r="B356" s="27">
        <v>4</v>
      </c>
      <c r="C356" s="27">
        <v>46300</v>
      </c>
      <c r="D356" s="27">
        <v>4320</v>
      </c>
      <c r="E356" s="27" t="s">
        <v>99</v>
      </c>
      <c r="F356" s="28" t="s">
        <v>177</v>
      </c>
      <c r="G356" s="29">
        <v>71577.66</v>
      </c>
    </row>
    <row r="357" spans="1:7" ht="15.75" customHeight="1" outlineLevel="2" x14ac:dyDescent="0.25">
      <c r="A357" s="26">
        <v>2</v>
      </c>
      <c r="B357" s="27">
        <v>4</v>
      </c>
      <c r="C357" s="27">
        <v>46700</v>
      </c>
      <c r="D357" s="27">
        <v>4140</v>
      </c>
      <c r="E357" s="27" t="s">
        <v>140</v>
      </c>
      <c r="F357" s="28" t="s">
        <v>178</v>
      </c>
      <c r="G357" s="29">
        <v>12000</v>
      </c>
    </row>
    <row r="358" spans="1:7" ht="15.75" customHeight="1" outlineLevel="2" x14ac:dyDescent="0.25">
      <c r="A358" s="26">
        <v>4</v>
      </c>
      <c r="B358" s="27">
        <v>4</v>
      </c>
      <c r="C358" s="27">
        <v>48000</v>
      </c>
      <c r="D358" s="17">
        <v>1350</v>
      </c>
      <c r="E358" s="27" t="s">
        <v>179</v>
      </c>
      <c r="F358" s="28" t="s">
        <v>180</v>
      </c>
      <c r="G358" s="29">
        <v>5000</v>
      </c>
    </row>
    <row r="359" spans="1:7" ht="15.75" customHeight="1" outlineLevel="2" x14ac:dyDescent="0.25">
      <c r="A359" s="26">
        <v>2</v>
      </c>
      <c r="B359" s="27">
        <v>4</v>
      </c>
      <c r="C359" s="27">
        <v>48000</v>
      </c>
      <c r="D359" s="27">
        <v>1500</v>
      </c>
      <c r="E359" s="28" t="s">
        <v>11</v>
      </c>
      <c r="F359" s="28" t="s">
        <v>180</v>
      </c>
      <c r="G359" s="34">
        <v>30000</v>
      </c>
    </row>
    <row r="360" spans="1:7" ht="15.75" customHeight="1" outlineLevel="2" x14ac:dyDescent="0.25">
      <c r="A360" s="26">
        <v>2</v>
      </c>
      <c r="B360" s="27">
        <v>4</v>
      </c>
      <c r="C360" s="27">
        <v>48000</v>
      </c>
      <c r="D360" s="27">
        <v>1720</v>
      </c>
      <c r="E360" s="28" t="s">
        <v>52</v>
      </c>
      <c r="F360" s="28" t="s">
        <v>180</v>
      </c>
      <c r="G360" s="29">
        <v>10000</v>
      </c>
    </row>
    <row r="361" spans="1:7" ht="15.75" customHeight="1" outlineLevel="2" x14ac:dyDescent="0.25">
      <c r="A361" s="26">
        <v>5</v>
      </c>
      <c r="B361" s="27">
        <v>4</v>
      </c>
      <c r="C361" s="27">
        <v>48000</v>
      </c>
      <c r="D361" s="27">
        <v>2311</v>
      </c>
      <c r="E361" s="27" t="s">
        <v>85</v>
      </c>
      <c r="F361" s="28" t="s">
        <v>181</v>
      </c>
      <c r="G361" s="29">
        <v>80000</v>
      </c>
    </row>
    <row r="362" spans="1:7" ht="15.75" customHeight="1" outlineLevel="2" x14ac:dyDescent="0.25">
      <c r="A362" s="26">
        <v>8</v>
      </c>
      <c r="B362" s="27">
        <v>4</v>
      </c>
      <c r="C362" s="27">
        <v>48000</v>
      </c>
      <c r="D362" s="17">
        <v>2312</v>
      </c>
      <c r="E362" s="27" t="s">
        <v>134</v>
      </c>
      <c r="F362" s="28" t="s">
        <v>182</v>
      </c>
      <c r="G362" s="29">
        <v>2000</v>
      </c>
    </row>
    <row r="363" spans="1:7" ht="15.75" customHeight="1" outlineLevel="2" x14ac:dyDescent="0.25">
      <c r="A363" s="26">
        <v>9</v>
      </c>
      <c r="B363" s="27">
        <v>4</v>
      </c>
      <c r="C363" s="27">
        <v>48000</v>
      </c>
      <c r="D363" s="27">
        <v>2313</v>
      </c>
      <c r="E363" s="28" t="s">
        <v>127</v>
      </c>
      <c r="F363" s="28" t="s">
        <v>180</v>
      </c>
      <c r="G363" s="29">
        <v>3000</v>
      </c>
    </row>
    <row r="364" spans="1:7" ht="15.75" customHeight="1" outlineLevel="2" x14ac:dyDescent="0.25">
      <c r="A364" s="26">
        <v>4</v>
      </c>
      <c r="B364" s="27">
        <v>4</v>
      </c>
      <c r="C364" s="27">
        <v>48000</v>
      </c>
      <c r="D364" s="27">
        <v>3200</v>
      </c>
      <c r="E364" s="28" t="s">
        <v>13</v>
      </c>
      <c r="F364" s="28" t="s">
        <v>183</v>
      </c>
      <c r="G364" s="29">
        <v>8000</v>
      </c>
    </row>
    <row r="365" spans="1:7" ht="15.75" customHeight="1" outlineLevel="2" x14ac:dyDescent="0.25">
      <c r="A365" s="26">
        <v>4</v>
      </c>
      <c r="B365" s="27">
        <v>4</v>
      </c>
      <c r="C365" s="27">
        <v>48000</v>
      </c>
      <c r="D365" s="27">
        <v>3340</v>
      </c>
      <c r="E365" s="27" t="s">
        <v>78</v>
      </c>
      <c r="F365" s="28" t="s">
        <v>184</v>
      </c>
      <c r="G365" s="34">
        <v>2000</v>
      </c>
    </row>
    <row r="366" spans="1:7" ht="15.75" customHeight="1" outlineLevel="2" x14ac:dyDescent="0.25">
      <c r="A366" s="26">
        <v>4</v>
      </c>
      <c r="B366" s="27">
        <v>4</v>
      </c>
      <c r="C366" s="27">
        <v>48000</v>
      </c>
      <c r="D366" s="27">
        <v>3360</v>
      </c>
      <c r="E366" s="27" t="s">
        <v>14</v>
      </c>
      <c r="F366" s="28" t="s">
        <v>180</v>
      </c>
      <c r="G366" s="29">
        <v>1000</v>
      </c>
    </row>
    <row r="367" spans="1:7" outlineLevel="2" x14ac:dyDescent="0.25">
      <c r="A367" s="26">
        <v>8</v>
      </c>
      <c r="B367" s="27">
        <v>4</v>
      </c>
      <c r="C367" s="27">
        <v>48000</v>
      </c>
      <c r="D367" s="27">
        <v>3381</v>
      </c>
      <c r="E367" s="28" t="s">
        <v>124</v>
      </c>
      <c r="F367" s="28" t="s">
        <v>185</v>
      </c>
      <c r="G367" s="29">
        <v>200</v>
      </c>
    </row>
    <row r="368" spans="1:7" outlineLevel="2" x14ac:dyDescent="0.25">
      <c r="A368" s="26">
        <v>2</v>
      </c>
      <c r="B368" s="27">
        <v>4</v>
      </c>
      <c r="C368" s="27">
        <v>48000</v>
      </c>
      <c r="D368" s="27">
        <v>4140</v>
      </c>
      <c r="E368" s="27" t="s">
        <v>140</v>
      </c>
      <c r="F368" s="28" t="s">
        <v>186</v>
      </c>
      <c r="G368" s="29">
        <v>15730</v>
      </c>
    </row>
    <row r="369" spans="1:7" outlineLevel="2" x14ac:dyDescent="0.25">
      <c r="A369" s="26">
        <v>6</v>
      </c>
      <c r="B369" s="27">
        <v>4</v>
      </c>
      <c r="C369" s="27">
        <v>48000</v>
      </c>
      <c r="D369" s="27">
        <v>4310</v>
      </c>
      <c r="E369" s="27" t="s">
        <v>142</v>
      </c>
      <c r="F369" s="28" t="s">
        <v>180</v>
      </c>
      <c r="G369" s="29">
        <v>2000</v>
      </c>
    </row>
    <row r="370" spans="1:7" outlineLevel="2" x14ac:dyDescent="0.25">
      <c r="A370" s="26">
        <v>5</v>
      </c>
      <c r="B370" s="27">
        <v>4</v>
      </c>
      <c r="C370" s="27">
        <v>48001</v>
      </c>
      <c r="D370" s="27">
        <v>2311</v>
      </c>
      <c r="E370" s="27" t="s">
        <v>85</v>
      </c>
      <c r="F370" s="28" t="s">
        <v>187</v>
      </c>
      <c r="G370" s="34">
        <v>2000</v>
      </c>
    </row>
    <row r="371" spans="1:7" outlineLevel="2" x14ac:dyDescent="0.25">
      <c r="A371" s="26">
        <v>9</v>
      </c>
      <c r="B371" s="27">
        <v>4</v>
      </c>
      <c r="C371" s="27">
        <v>48001</v>
      </c>
      <c r="D371" s="27">
        <v>2313</v>
      </c>
      <c r="E371" s="27" t="s">
        <v>127</v>
      </c>
      <c r="F371" s="28" t="s">
        <v>188</v>
      </c>
      <c r="G371" s="29">
        <v>2500</v>
      </c>
    </row>
    <row r="372" spans="1:7" ht="25.5" outlineLevel="2" x14ac:dyDescent="0.25">
      <c r="A372" s="26">
        <v>4</v>
      </c>
      <c r="B372" s="27">
        <v>4</v>
      </c>
      <c r="C372" s="27">
        <v>48001</v>
      </c>
      <c r="D372" s="27">
        <v>3200</v>
      </c>
      <c r="E372" s="27" t="s">
        <v>13</v>
      </c>
      <c r="F372" s="28" t="s">
        <v>189</v>
      </c>
      <c r="G372" s="29">
        <v>2000</v>
      </c>
    </row>
    <row r="373" spans="1:7" outlineLevel="2" x14ac:dyDescent="0.25">
      <c r="A373" s="26">
        <v>4</v>
      </c>
      <c r="B373" s="27">
        <v>4</v>
      </c>
      <c r="C373" s="27">
        <v>48001</v>
      </c>
      <c r="D373" s="27">
        <v>3340</v>
      </c>
      <c r="E373" s="27" t="s">
        <v>78</v>
      </c>
      <c r="F373" s="28" t="s">
        <v>190</v>
      </c>
      <c r="G373" s="34">
        <v>20000</v>
      </c>
    </row>
    <row r="374" spans="1:7" outlineLevel="2" x14ac:dyDescent="0.25">
      <c r="A374" s="26">
        <v>7</v>
      </c>
      <c r="B374" s="27">
        <v>4</v>
      </c>
      <c r="C374" s="27">
        <v>48001</v>
      </c>
      <c r="D374" s="27">
        <v>3370</v>
      </c>
      <c r="E374" s="27" t="s">
        <v>30</v>
      </c>
      <c r="F374" s="28" t="s">
        <v>191</v>
      </c>
      <c r="G374" s="29">
        <v>5500</v>
      </c>
    </row>
    <row r="375" spans="1:7" outlineLevel="2" x14ac:dyDescent="0.25">
      <c r="A375" s="26">
        <v>6</v>
      </c>
      <c r="B375" s="27">
        <v>4</v>
      </c>
      <c r="C375" s="27">
        <v>48001</v>
      </c>
      <c r="D375" s="27">
        <v>3380</v>
      </c>
      <c r="E375" s="27" t="s">
        <v>98</v>
      </c>
      <c r="F375" s="28" t="s">
        <v>192</v>
      </c>
      <c r="G375" s="29">
        <v>2000</v>
      </c>
    </row>
    <row r="376" spans="1:7" ht="25.5" outlineLevel="2" x14ac:dyDescent="0.25">
      <c r="A376" s="26">
        <v>8</v>
      </c>
      <c r="B376" s="27">
        <v>4</v>
      </c>
      <c r="C376" s="27">
        <v>48001</v>
      </c>
      <c r="D376" s="27">
        <v>3381</v>
      </c>
      <c r="E376" s="27" t="s">
        <v>124</v>
      </c>
      <c r="F376" s="28" t="s">
        <v>193</v>
      </c>
      <c r="G376" s="29">
        <v>5000</v>
      </c>
    </row>
    <row r="377" spans="1:7" outlineLevel="2" x14ac:dyDescent="0.25">
      <c r="A377" s="26">
        <v>6</v>
      </c>
      <c r="B377" s="27">
        <v>4</v>
      </c>
      <c r="C377" s="27">
        <v>48001</v>
      </c>
      <c r="D377" s="27">
        <v>4310</v>
      </c>
      <c r="E377" s="27" t="s">
        <v>142</v>
      </c>
      <c r="F377" s="36" t="s">
        <v>194</v>
      </c>
      <c r="G377" s="29">
        <v>4000</v>
      </c>
    </row>
    <row r="378" spans="1:7" outlineLevel="2" x14ac:dyDescent="0.25">
      <c r="A378" s="26">
        <v>5</v>
      </c>
      <c r="B378" s="27">
        <v>4</v>
      </c>
      <c r="C378" s="27">
        <v>48002</v>
      </c>
      <c r="D378" s="27">
        <v>2311</v>
      </c>
      <c r="E378" s="27" t="s">
        <v>85</v>
      </c>
      <c r="F378" s="28" t="s">
        <v>195</v>
      </c>
      <c r="G378" s="29">
        <v>2000</v>
      </c>
    </row>
    <row r="379" spans="1:7" ht="25.5" outlineLevel="2" x14ac:dyDescent="0.25">
      <c r="A379" s="26">
        <v>4</v>
      </c>
      <c r="B379" s="27">
        <v>4</v>
      </c>
      <c r="C379" s="27">
        <v>48002</v>
      </c>
      <c r="D379" s="27">
        <v>3200</v>
      </c>
      <c r="E379" s="27" t="s">
        <v>13</v>
      </c>
      <c r="F379" s="28" t="s">
        <v>196</v>
      </c>
      <c r="G379" s="29">
        <v>2000</v>
      </c>
    </row>
    <row r="380" spans="1:7" outlineLevel="2" x14ac:dyDescent="0.25">
      <c r="A380" s="26">
        <v>8</v>
      </c>
      <c r="B380" s="27">
        <v>4</v>
      </c>
      <c r="C380" s="27">
        <v>48002</v>
      </c>
      <c r="D380" s="27">
        <v>3381</v>
      </c>
      <c r="E380" s="27" t="s">
        <v>124</v>
      </c>
      <c r="F380" s="36" t="s">
        <v>197</v>
      </c>
      <c r="G380" s="29">
        <v>1000</v>
      </c>
    </row>
    <row r="381" spans="1:7" outlineLevel="2" x14ac:dyDescent="0.25">
      <c r="A381" s="26">
        <v>6</v>
      </c>
      <c r="B381" s="27">
        <v>4</v>
      </c>
      <c r="C381" s="27">
        <v>48002</v>
      </c>
      <c r="D381" s="27">
        <v>4310</v>
      </c>
      <c r="E381" s="27" t="s">
        <v>142</v>
      </c>
      <c r="F381" s="36" t="s">
        <v>198</v>
      </c>
      <c r="G381" s="29">
        <v>3000</v>
      </c>
    </row>
    <row r="382" spans="1:7" outlineLevel="2" x14ac:dyDescent="0.25">
      <c r="A382" s="26">
        <v>5</v>
      </c>
      <c r="B382" s="27">
        <v>4</v>
      </c>
      <c r="C382" s="27">
        <v>48003</v>
      </c>
      <c r="D382" s="27">
        <v>2311</v>
      </c>
      <c r="E382" s="27" t="s">
        <v>85</v>
      </c>
      <c r="F382" s="36" t="s">
        <v>199</v>
      </c>
      <c r="G382" s="29">
        <v>5000</v>
      </c>
    </row>
    <row r="383" spans="1:7" outlineLevel="2" x14ac:dyDescent="0.25">
      <c r="A383" s="26">
        <v>4</v>
      </c>
      <c r="B383" s="27">
        <v>4</v>
      </c>
      <c r="C383" s="27">
        <v>48003</v>
      </c>
      <c r="D383" s="27">
        <v>3200</v>
      </c>
      <c r="E383" s="27" t="s">
        <v>13</v>
      </c>
      <c r="F383" s="36" t="s">
        <v>200</v>
      </c>
      <c r="G383" s="29">
        <v>7850</v>
      </c>
    </row>
    <row r="384" spans="1:7" ht="15.75" customHeight="1" outlineLevel="2" x14ac:dyDescent="0.25">
      <c r="A384" s="26">
        <v>7</v>
      </c>
      <c r="B384" s="27">
        <v>4</v>
      </c>
      <c r="C384" s="27">
        <v>48900</v>
      </c>
      <c r="D384" s="27">
        <v>3370</v>
      </c>
      <c r="E384" s="27" t="s">
        <v>30</v>
      </c>
      <c r="F384" s="28" t="s">
        <v>201</v>
      </c>
      <c r="G384" s="29">
        <v>2000</v>
      </c>
    </row>
    <row r="385" spans="1:7" ht="15.75" customHeight="1" outlineLevel="2" x14ac:dyDescent="0.25">
      <c r="A385" s="26">
        <v>6</v>
      </c>
      <c r="B385" s="27">
        <v>4</v>
      </c>
      <c r="C385" s="27">
        <v>48900</v>
      </c>
      <c r="D385" s="27">
        <v>3380</v>
      </c>
      <c r="E385" s="27" t="s">
        <v>98</v>
      </c>
      <c r="F385" s="36" t="s">
        <v>202</v>
      </c>
      <c r="G385" s="29">
        <v>30000</v>
      </c>
    </row>
    <row r="386" spans="1:7" ht="15.75" customHeight="1" outlineLevel="2" x14ac:dyDescent="0.25">
      <c r="A386" s="38">
        <v>3</v>
      </c>
      <c r="B386" s="39">
        <v>4</v>
      </c>
      <c r="C386" s="39">
        <v>48900</v>
      </c>
      <c r="D386" s="39">
        <v>3410</v>
      </c>
      <c r="E386" s="39" t="s">
        <v>139</v>
      </c>
      <c r="F386" s="40" t="s">
        <v>203</v>
      </c>
      <c r="G386" s="44">
        <v>72500</v>
      </c>
    </row>
    <row r="387" spans="1:7" ht="15.75" customHeight="1" outlineLevel="2" x14ac:dyDescent="0.25">
      <c r="A387" s="26">
        <v>2</v>
      </c>
      <c r="B387" s="27">
        <v>4</v>
      </c>
      <c r="C387" s="27">
        <v>48900</v>
      </c>
      <c r="D387" s="27">
        <v>4140</v>
      </c>
      <c r="E387" s="27" t="s">
        <v>140</v>
      </c>
      <c r="F387" s="36" t="s">
        <v>180</v>
      </c>
      <c r="G387" s="29">
        <v>9669.83</v>
      </c>
    </row>
    <row r="388" spans="1:7" ht="15.75" customHeight="1" outlineLevel="2" x14ac:dyDescent="0.25">
      <c r="A388" s="38">
        <v>1</v>
      </c>
      <c r="B388" s="39">
        <v>4</v>
      </c>
      <c r="C388" s="39">
        <v>48900</v>
      </c>
      <c r="D388" s="39">
        <v>4320</v>
      </c>
      <c r="E388" s="39" t="s">
        <v>99</v>
      </c>
      <c r="F388" s="40" t="s">
        <v>204</v>
      </c>
      <c r="G388" s="41">
        <v>6000</v>
      </c>
    </row>
    <row r="389" spans="1:7" ht="15.75" customHeight="1" outlineLevel="1" x14ac:dyDescent="0.25">
      <c r="A389" s="45">
        <v>1</v>
      </c>
      <c r="B389" s="6">
        <v>4</v>
      </c>
      <c r="C389" s="6">
        <v>48900</v>
      </c>
      <c r="D389" s="6">
        <v>9120</v>
      </c>
      <c r="E389" s="46" t="s">
        <v>9</v>
      </c>
      <c r="F389" s="46" t="s">
        <v>205</v>
      </c>
      <c r="G389" s="47">
        <v>18500</v>
      </c>
    </row>
    <row r="390" spans="1:7" outlineLevel="2" x14ac:dyDescent="0.25">
      <c r="A390" s="26">
        <v>7</v>
      </c>
      <c r="B390" s="27">
        <v>4</v>
      </c>
      <c r="C390" s="27">
        <v>48900</v>
      </c>
      <c r="D390" s="27">
        <v>9240</v>
      </c>
      <c r="E390" s="28" t="s">
        <v>206</v>
      </c>
      <c r="F390" s="28" t="s">
        <v>207</v>
      </c>
      <c r="G390" s="29">
        <v>8000</v>
      </c>
    </row>
    <row r="391" spans="1:7" ht="25.5" outlineLevel="1" x14ac:dyDescent="0.25">
      <c r="A391" s="45">
        <v>1</v>
      </c>
      <c r="B391" s="6">
        <v>4</v>
      </c>
      <c r="C391" s="6">
        <v>48900</v>
      </c>
      <c r="D391" s="6">
        <v>9310</v>
      </c>
      <c r="E391" s="46" t="s">
        <v>20</v>
      </c>
      <c r="F391" s="46" t="s">
        <v>208</v>
      </c>
      <c r="G391" s="47">
        <v>1000</v>
      </c>
    </row>
    <row r="392" spans="1:7" outlineLevel="2" x14ac:dyDescent="0.25">
      <c r="A392" s="26">
        <v>4</v>
      </c>
      <c r="B392" s="27">
        <v>4</v>
      </c>
      <c r="C392" s="27">
        <v>48901</v>
      </c>
      <c r="D392" s="27">
        <v>3340</v>
      </c>
      <c r="E392" s="28" t="s">
        <v>78</v>
      </c>
      <c r="F392" s="28" t="s">
        <v>209</v>
      </c>
      <c r="G392" s="29">
        <v>90000</v>
      </c>
    </row>
    <row r="393" spans="1:7" outlineLevel="2" x14ac:dyDescent="0.25">
      <c r="A393" s="26">
        <v>6</v>
      </c>
      <c r="B393" s="27">
        <v>4</v>
      </c>
      <c r="C393" s="27">
        <v>48901</v>
      </c>
      <c r="D393" s="27">
        <v>3380</v>
      </c>
      <c r="E393" s="27" t="s">
        <v>98</v>
      </c>
      <c r="F393" s="28" t="s">
        <v>210</v>
      </c>
      <c r="G393" s="29">
        <v>2500</v>
      </c>
    </row>
    <row r="394" spans="1:7" ht="25.5" outlineLevel="2" x14ac:dyDescent="0.25">
      <c r="A394" s="26">
        <v>1</v>
      </c>
      <c r="B394" s="27">
        <v>4</v>
      </c>
      <c r="C394" s="27">
        <v>48901</v>
      </c>
      <c r="D394" s="27">
        <v>4320</v>
      </c>
      <c r="E394" s="27" t="s">
        <v>99</v>
      </c>
      <c r="F394" s="28" t="s">
        <v>211</v>
      </c>
      <c r="G394" s="29">
        <v>10000</v>
      </c>
    </row>
    <row r="395" spans="1:7" outlineLevel="2" x14ac:dyDescent="0.25">
      <c r="A395" s="26">
        <v>6</v>
      </c>
      <c r="B395" s="27">
        <v>4</v>
      </c>
      <c r="C395" s="27">
        <v>48902</v>
      </c>
      <c r="D395" s="27">
        <v>3380</v>
      </c>
      <c r="E395" s="27" t="s">
        <v>98</v>
      </c>
      <c r="F395" s="28" t="s">
        <v>212</v>
      </c>
      <c r="G395" s="29">
        <v>500</v>
      </c>
    </row>
    <row r="396" spans="1:7" outlineLevel="2" x14ac:dyDescent="0.25">
      <c r="A396" s="26">
        <v>4</v>
      </c>
      <c r="B396" s="27">
        <v>4</v>
      </c>
      <c r="C396" s="27">
        <v>48903</v>
      </c>
      <c r="D396" s="27">
        <v>3340</v>
      </c>
      <c r="E396" s="27" t="s">
        <v>78</v>
      </c>
      <c r="F396" s="28" t="s">
        <v>213</v>
      </c>
      <c r="G396" s="34">
        <v>1500</v>
      </c>
    </row>
    <row r="397" spans="1:7" outlineLevel="2" x14ac:dyDescent="0.25">
      <c r="A397" s="26">
        <v>6</v>
      </c>
      <c r="B397" s="27">
        <v>4</v>
      </c>
      <c r="C397" s="27">
        <v>48903</v>
      </c>
      <c r="D397" s="27">
        <v>3380</v>
      </c>
      <c r="E397" s="28" t="s">
        <v>98</v>
      </c>
      <c r="F397" s="28" t="s">
        <v>214</v>
      </c>
      <c r="G397" s="29">
        <v>500</v>
      </c>
    </row>
    <row r="398" spans="1:7" outlineLevel="2" x14ac:dyDescent="0.25">
      <c r="A398" s="26">
        <v>4</v>
      </c>
      <c r="B398" s="27">
        <v>4</v>
      </c>
      <c r="C398" s="27">
        <v>48904</v>
      </c>
      <c r="D398" s="17">
        <v>3340</v>
      </c>
      <c r="E398" s="27" t="s">
        <v>78</v>
      </c>
      <c r="F398" s="28" t="s">
        <v>215</v>
      </c>
      <c r="G398" s="29">
        <v>8000</v>
      </c>
    </row>
    <row r="399" spans="1:7" outlineLevel="2" x14ac:dyDescent="0.25">
      <c r="A399" s="45">
        <v>6</v>
      </c>
      <c r="B399" s="6">
        <v>4</v>
      </c>
      <c r="C399" s="6">
        <v>48904</v>
      </c>
      <c r="D399" s="6">
        <v>3380</v>
      </c>
      <c r="E399" s="46" t="s">
        <v>98</v>
      </c>
      <c r="F399" s="46" t="s">
        <v>216</v>
      </c>
      <c r="G399" s="47">
        <v>7000</v>
      </c>
    </row>
    <row r="400" spans="1:7" outlineLevel="2" x14ac:dyDescent="0.25">
      <c r="A400" s="16">
        <v>4</v>
      </c>
      <c r="B400" s="17">
        <v>4</v>
      </c>
      <c r="C400" s="17">
        <v>48905</v>
      </c>
      <c r="D400" s="17">
        <v>3340</v>
      </c>
      <c r="E400" s="17" t="s">
        <v>78</v>
      </c>
      <c r="F400" s="18" t="s">
        <v>217</v>
      </c>
      <c r="G400" s="29">
        <v>4000</v>
      </c>
    </row>
    <row r="401" spans="1:7" outlineLevel="2" x14ac:dyDescent="0.25">
      <c r="A401" s="45">
        <v>6</v>
      </c>
      <c r="B401" s="6">
        <v>4</v>
      </c>
      <c r="C401" s="6">
        <v>48905</v>
      </c>
      <c r="D401" s="6">
        <v>3380</v>
      </c>
      <c r="E401" s="46" t="s">
        <v>98</v>
      </c>
      <c r="F401" s="46" t="s">
        <v>218</v>
      </c>
      <c r="G401" s="47">
        <v>7000</v>
      </c>
    </row>
    <row r="402" spans="1:7" ht="25.5" outlineLevel="2" x14ac:dyDescent="0.25">
      <c r="A402" s="26">
        <v>4</v>
      </c>
      <c r="B402" s="27">
        <v>4</v>
      </c>
      <c r="C402" s="27">
        <v>48907</v>
      </c>
      <c r="D402" s="27">
        <v>3340</v>
      </c>
      <c r="E402" s="27" t="s">
        <v>78</v>
      </c>
      <c r="F402" s="28" t="s">
        <v>219</v>
      </c>
      <c r="G402" s="29">
        <v>15000</v>
      </c>
    </row>
    <row r="403" spans="1:7" outlineLevel="2" x14ac:dyDescent="0.25">
      <c r="A403" s="48">
        <v>4</v>
      </c>
      <c r="B403" s="49">
        <v>4</v>
      </c>
      <c r="C403" s="6">
        <v>48908</v>
      </c>
      <c r="D403" s="49">
        <v>3340</v>
      </c>
      <c r="E403" s="49" t="s">
        <v>78</v>
      </c>
      <c r="F403" s="50" t="s">
        <v>220</v>
      </c>
      <c r="G403" s="51">
        <v>4000</v>
      </c>
    </row>
    <row r="404" spans="1:7" outlineLevel="2" x14ac:dyDescent="0.25">
      <c r="A404" s="26">
        <v>4</v>
      </c>
      <c r="B404" s="27">
        <v>4</v>
      </c>
      <c r="C404" s="17">
        <v>48909</v>
      </c>
      <c r="D404" s="27">
        <v>3340</v>
      </c>
      <c r="E404" s="27" t="s">
        <v>78</v>
      </c>
      <c r="F404" s="28" t="s">
        <v>221</v>
      </c>
      <c r="G404" s="29">
        <v>3200</v>
      </c>
    </row>
    <row r="405" spans="1:7" outlineLevel="2" x14ac:dyDescent="0.25">
      <c r="A405" s="26">
        <v>4</v>
      </c>
      <c r="B405" s="27">
        <v>4</v>
      </c>
      <c r="C405" s="27">
        <v>48910</v>
      </c>
      <c r="D405" s="27">
        <v>3340</v>
      </c>
      <c r="E405" s="27" t="s">
        <v>78</v>
      </c>
      <c r="F405" s="28" t="s">
        <v>222</v>
      </c>
      <c r="G405" s="29">
        <v>600</v>
      </c>
    </row>
    <row r="406" spans="1:7" ht="15.75" customHeight="1" outlineLevel="2" x14ac:dyDescent="0.25">
      <c r="A406" s="26">
        <v>4</v>
      </c>
      <c r="B406" s="27">
        <v>4</v>
      </c>
      <c r="C406" s="27">
        <v>48911</v>
      </c>
      <c r="D406" s="27">
        <v>3340</v>
      </c>
      <c r="E406" s="27" t="s">
        <v>78</v>
      </c>
      <c r="F406" s="28" t="s">
        <v>223</v>
      </c>
      <c r="G406" s="29">
        <v>600</v>
      </c>
    </row>
    <row r="407" spans="1:7" ht="15.75" customHeight="1" outlineLevel="2" x14ac:dyDescent="0.25">
      <c r="A407" s="30"/>
      <c r="B407" s="31"/>
      <c r="C407" s="32"/>
      <c r="D407" s="31"/>
      <c r="E407" s="31" t="s">
        <v>224</v>
      </c>
      <c r="F407" s="32"/>
      <c r="G407" s="33">
        <f>SUBTOTAL(9,G353:G406)</f>
        <v>903352.89</v>
      </c>
    </row>
    <row r="408" spans="1:7" ht="15.75" customHeight="1" outlineLevel="2" x14ac:dyDescent="0.25">
      <c r="A408" s="52">
        <v>1</v>
      </c>
      <c r="B408" s="17">
        <v>5</v>
      </c>
      <c r="C408" s="17">
        <v>50000</v>
      </c>
      <c r="D408" s="17">
        <v>9290</v>
      </c>
      <c r="E408" s="17" t="s">
        <v>225</v>
      </c>
      <c r="F408" s="53" t="s">
        <v>226</v>
      </c>
      <c r="G408" s="19">
        <v>150054.96</v>
      </c>
    </row>
    <row r="409" spans="1:7" ht="15.75" customHeight="1" outlineLevel="2" x14ac:dyDescent="0.25">
      <c r="A409" s="30"/>
      <c r="B409" s="31"/>
      <c r="C409" s="32"/>
      <c r="D409" s="31"/>
      <c r="E409" s="31" t="s">
        <v>227</v>
      </c>
      <c r="F409" s="32"/>
      <c r="G409" s="33">
        <f>SUBTOTAL(9,G408)</f>
        <v>150054.96</v>
      </c>
    </row>
    <row r="410" spans="1:7" outlineLevel="2" x14ac:dyDescent="0.25">
      <c r="A410" s="52">
        <v>2</v>
      </c>
      <c r="B410" s="17">
        <v>6</v>
      </c>
      <c r="C410" s="17">
        <v>60900</v>
      </c>
      <c r="D410" s="17">
        <v>1530</v>
      </c>
      <c r="E410" s="17" t="s">
        <v>34</v>
      </c>
      <c r="F410" s="53" t="s">
        <v>228</v>
      </c>
      <c r="G410" s="19">
        <v>45000</v>
      </c>
    </row>
    <row r="411" spans="1:7" outlineLevel="2" x14ac:dyDescent="0.25">
      <c r="A411" s="26">
        <v>3</v>
      </c>
      <c r="B411" s="27">
        <v>6</v>
      </c>
      <c r="C411" s="27">
        <v>61900</v>
      </c>
      <c r="D411" s="27">
        <v>3201</v>
      </c>
      <c r="E411" s="27" t="s">
        <v>54</v>
      </c>
      <c r="F411" s="28" t="s">
        <v>229</v>
      </c>
      <c r="G411" s="29">
        <v>30000</v>
      </c>
    </row>
    <row r="412" spans="1:7" outlineLevel="2" x14ac:dyDescent="0.25">
      <c r="A412" s="54">
        <v>4</v>
      </c>
      <c r="B412" s="6">
        <v>6</v>
      </c>
      <c r="C412" s="6">
        <v>61900</v>
      </c>
      <c r="D412" s="6">
        <v>3360</v>
      </c>
      <c r="E412" s="6" t="s">
        <v>14</v>
      </c>
      <c r="F412" s="55" t="s">
        <v>230</v>
      </c>
      <c r="G412" s="47">
        <v>20000</v>
      </c>
    </row>
    <row r="413" spans="1:7" outlineLevel="2" x14ac:dyDescent="0.25">
      <c r="A413" s="52">
        <v>2</v>
      </c>
      <c r="B413" s="17">
        <v>6</v>
      </c>
      <c r="C413" s="17">
        <v>62200</v>
      </c>
      <c r="D413" s="17">
        <v>1500</v>
      </c>
      <c r="E413" s="17" t="s">
        <v>11</v>
      </c>
      <c r="F413" s="53" t="s">
        <v>231</v>
      </c>
      <c r="G413" s="19">
        <v>130000</v>
      </c>
    </row>
    <row r="414" spans="1:7" outlineLevel="2" x14ac:dyDescent="0.25">
      <c r="A414" s="52">
        <v>2</v>
      </c>
      <c r="B414" s="17">
        <v>6</v>
      </c>
      <c r="C414" s="17">
        <v>62200</v>
      </c>
      <c r="D414" s="17">
        <v>1720</v>
      </c>
      <c r="E414" s="17" t="s">
        <v>52</v>
      </c>
      <c r="F414" s="53" t="s">
        <v>232</v>
      </c>
      <c r="G414" s="19">
        <v>40000</v>
      </c>
    </row>
    <row r="415" spans="1:7" ht="25.5" outlineLevel="2" x14ac:dyDescent="0.25">
      <c r="A415" s="26">
        <v>3</v>
      </c>
      <c r="B415" s="27">
        <v>6</v>
      </c>
      <c r="C415" s="27">
        <v>62300</v>
      </c>
      <c r="D415" s="27">
        <v>1510</v>
      </c>
      <c r="E415" s="27" t="s">
        <v>29</v>
      </c>
      <c r="F415" s="28" t="s">
        <v>233</v>
      </c>
      <c r="G415" s="29">
        <v>22000</v>
      </c>
    </row>
    <row r="416" spans="1:7" outlineLevel="2" x14ac:dyDescent="0.25">
      <c r="A416" s="54">
        <v>3</v>
      </c>
      <c r="B416" s="6">
        <v>6</v>
      </c>
      <c r="C416" s="6">
        <v>62300</v>
      </c>
      <c r="D416" s="6">
        <v>1622</v>
      </c>
      <c r="E416" s="6" t="s">
        <v>47</v>
      </c>
      <c r="F416" s="55" t="s">
        <v>233</v>
      </c>
      <c r="G416" s="47">
        <v>8000</v>
      </c>
    </row>
    <row r="417" spans="1:7" outlineLevel="2" x14ac:dyDescent="0.25">
      <c r="A417" s="52">
        <v>3</v>
      </c>
      <c r="B417" s="17">
        <v>6</v>
      </c>
      <c r="C417" s="17">
        <v>62300</v>
      </c>
      <c r="D417" s="17">
        <v>1710</v>
      </c>
      <c r="E417" s="17" t="s">
        <v>49</v>
      </c>
      <c r="F417" s="53" t="s">
        <v>234</v>
      </c>
      <c r="G417" s="19">
        <v>20000</v>
      </c>
    </row>
    <row r="418" spans="1:7" ht="25.5" outlineLevel="2" x14ac:dyDescent="0.25">
      <c r="A418" s="26">
        <v>3</v>
      </c>
      <c r="B418" s="27">
        <v>6</v>
      </c>
      <c r="C418" s="27">
        <v>62500</v>
      </c>
      <c r="D418" s="27">
        <v>1510</v>
      </c>
      <c r="E418" s="27" t="s">
        <v>29</v>
      </c>
      <c r="F418" s="28" t="s">
        <v>235</v>
      </c>
      <c r="G418" s="29">
        <v>10000</v>
      </c>
    </row>
    <row r="419" spans="1:7" outlineLevel="2" x14ac:dyDescent="0.25">
      <c r="A419" s="54">
        <v>7</v>
      </c>
      <c r="B419" s="6">
        <v>6</v>
      </c>
      <c r="C419" s="6">
        <v>62500</v>
      </c>
      <c r="D419" s="6">
        <v>3370</v>
      </c>
      <c r="E419" s="6" t="s">
        <v>30</v>
      </c>
      <c r="F419" s="55" t="s">
        <v>235</v>
      </c>
      <c r="G419" s="47">
        <v>6000</v>
      </c>
    </row>
    <row r="420" spans="1:7" outlineLevel="2" x14ac:dyDescent="0.25">
      <c r="A420" s="52">
        <v>10</v>
      </c>
      <c r="B420" s="17">
        <v>6</v>
      </c>
      <c r="C420" s="17">
        <v>62600</v>
      </c>
      <c r="D420" s="17">
        <v>9201</v>
      </c>
      <c r="E420" s="17" t="s">
        <v>17</v>
      </c>
      <c r="F420" s="53" t="s">
        <v>236</v>
      </c>
      <c r="G420" s="19">
        <v>40000</v>
      </c>
    </row>
    <row r="421" spans="1:7" ht="25.5" outlineLevel="2" x14ac:dyDescent="0.25">
      <c r="A421" s="26">
        <v>4</v>
      </c>
      <c r="B421" s="27">
        <v>6</v>
      </c>
      <c r="C421" s="27">
        <v>62900</v>
      </c>
      <c r="D421" s="27">
        <v>1320</v>
      </c>
      <c r="E421" s="27" t="s">
        <v>22</v>
      </c>
      <c r="F421" s="28" t="s">
        <v>237</v>
      </c>
      <c r="G421" s="29">
        <v>25000</v>
      </c>
    </row>
    <row r="422" spans="1:7" outlineLevel="2" x14ac:dyDescent="0.25">
      <c r="A422" s="54">
        <v>9</v>
      </c>
      <c r="B422" s="6">
        <v>6</v>
      </c>
      <c r="C422" s="6">
        <v>62900</v>
      </c>
      <c r="D422" s="6">
        <v>2313</v>
      </c>
      <c r="E422" s="6" t="s">
        <v>127</v>
      </c>
      <c r="F422" s="55" t="s">
        <v>238</v>
      </c>
      <c r="G422" s="47">
        <v>3000</v>
      </c>
    </row>
    <row r="423" spans="1:7" outlineLevel="2" x14ac:dyDescent="0.25">
      <c r="A423" s="52">
        <v>2</v>
      </c>
      <c r="B423" s="17">
        <v>6</v>
      </c>
      <c r="C423" s="17">
        <v>63200</v>
      </c>
      <c r="D423" s="17">
        <v>1522</v>
      </c>
      <c r="E423" s="17" t="s">
        <v>239</v>
      </c>
      <c r="F423" s="53" t="s">
        <v>240</v>
      </c>
      <c r="G423" s="19">
        <v>30000</v>
      </c>
    </row>
    <row r="424" spans="1:7" ht="38.25" outlineLevel="2" x14ac:dyDescent="0.25">
      <c r="A424" s="26">
        <v>6</v>
      </c>
      <c r="B424" s="27">
        <v>6</v>
      </c>
      <c r="C424" s="27">
        <v>63200</v>
      </c>
      <c r="D424" s="27">
        <v>4310</v>
      </c>
      <c r="E424" s="27" t="s">
        <v>142</v>
      </c>
      <c r="F424" s="28" t="s">
        <v>241</v>
      </c>
      <c r="G424" s="29">
        <v>15000</v>
      </c>
    </row>
    <row r="425" spans="1:7" outlineLevel="2" x14ac:dyDescent="0.25">
      <c r="A425" s="54">
        <v>2</v>
      </c>
      <c r="B425" s="6">
        <v>6</v>
      </c>
      <c r="C425" s="6">
        <v>63600</v>
      </c>
      <c r="D425" s="6">
        <v>1500</v>
      </c>
      <c r="E425" s="6" t="s">
        <v>11</v>
      </c>
      <c r="F425" s="55" t="s">
        <v>242</v>
      </c>
      <c r="G425" s="47">
        <v>20000</v>
      </c>
    </row>
    <row r="426" spans="1:7" outlineLevel="2" x14ac:dyDescent="0.25">
      <c r="A426" s="52">
        <v>2</v>
      </c>
      <c r="B426" s="17">
        <v>6</v>
      </c>
      <c r="C426" s="17">
        <v>63900</v>
      </c>
      <c r="D426" s="17">
        <v>1530</v>
      </c>
      <c r="E426" s="17" t="s">
        <v>34</v>
      </c>
      <c r="F426" s="53" t="s">
        <v>243</v>
      </c>
      <c r="G426" s="19">
        <v>30000</v>
      </c>
    </row>
    <row r="427" spans="1:7" ht="25.5" outlineLevel="2" x14ac:dyDescent="0.25">
      <c r="A427" s="26">
        <v>3</v>
      </c>
      <c r="B427" s="27">
        <v>6</v>
      </c>
      <c r="C427" s="27">
        <v>63900</v>
      </c>
      <c r="D427" s="27">
        <v>1621</v>
      </c>
      <c r="E427" s="27" t="s">
        <v>46</v>
      </c>
      <c r="F427" s="28" t="s">
        <v>243</v>
      </c>
      <c r="G427" s="29">
        <v>6000</v>
      </c>
    </row>
    <row r="428" spans="1:7" outlineLevel="2" x14ac:dyDescent="0.25">
      <c r="A428" s="54">
        <v>3</v>
      </c>
      <c r="B428" s="6">
        <v>6</v>
      </c>
      <c r="C428" s="6">
        <v>63900</v>
      </c>
      <c r="D428" s="6">
        <v>1650</v>
      </c>
      <c r="E428" s="6" t="s">
        <v>73</v>
      </c>
      <c r="F428" s="55" t="s">
        <v>244</v>
      </c>
      <c r="G428" s="47">
        <v>30000</v>
      </c>
    </row>
    <row r="429" spans="1:7" outlineLevel="2" x14ac:dyDescent="0.25">
      <c r="A429" s="52">
        <v>3</v>
      </c>
      <c r="B429" s="17">
        <v>6</v>
      </c>
      <c r="C429" s="17">
        <v>63900</v>
      </c>
      <c r="D429" s="17">
        <v>1710</v>
      </c>
      <c r="E429" s="17" t="s">
        <v>49</v>
      </c>
      <c r="F429" s="53" t="s">
        <v>244</v>
      </c>
      <c r="G429" s="19">
        <v>40000</v>
      </c>
    </row>
    <row r="430" spans="1:7" outlineLevel="2" x14ac:dyDescent="0.25">
      <c r="A430" s="52">
        <v>2</v>
      </c>
      <c r="B430" s="17">
        <v>6</v>
      </c>
      <c r="C430" s="17">
        <v>63900</v>
      </c>
      <c r="D430" s="17">
        <v>1720</v>
      </c>
      <c r="E430" s="17" t="s">
        <v>52</v>
      </c>
      <c r="F430" s="53" t="s">
        <v>244</v>
      </c>
      <c r="G430" s="19">
        <v>23000</v>
      </c>
    </row>
    <row r="431" spans="1:7" ht="25.5" outlineLevel="2" x14ac:dyDescent="0.25">
      <c r="A431" s="26">
        <v>4</v>
      </c>
      <c r="B431" s="27">
        <v>6</v>
      </c>
      <c r="C431" s="27">
        <v>63900</v>
      </c>
      <c r="D431" s="27">
        <v>3321</v>
      </c>
      <c r="E431" s="27" t="s">
        <v>25</v>
      </c>
      <c r="F431" s="28" t="s">
        <v>245</v>
      </c>
      <c r="G431" s="29">
        <v>8000</v>
      </c>
    </row>
    <row r="432" spans="1:7" outlineLevel="2" x14ac:dyDescent="0.25">
      <c r="A432" s="54">
        <v>8</v>
      </c>
      <c r="B432" s="6">
        <v>6</v>
      </c>
      <c r="C432" s="6">
        <v>63900</v>
      </c>
      <c r="D432" s="6">
        <v>3410</v>
      </c>
      <c r="E432" s="6" t="s">
        <v>139</v>
      </c>
      <c r="F432" s="55" t="s">
        <v>244</v>
      </c>
      <c r="G432" s="47">
        <v>30000</v>
      </c>
    </row>
    <row r="433" spans="1:7" outlineLevel="2" x14ac:dyDescent="0.25">
      <c r="A433" s="52">
        <v>3</v>
      </c>
      <c r="B433" s="17">
        <v>6</v>
      </c>
      <c r="C433" s="17">
        <v>63900</v>
      </c>
      <c r="D433" s="17">
        <v>3420</v>
      </c>
      <c r="E433" s="17" t="s">
        <v>35</v>
      </c>
      <c r="F433" s="53" t="s">
        <v>244</v>
      </c>
      <c r="G433" s="19">
        <v>30000</v>
      </c>
    </row>
    <row r="434" spans="1:7" ht="25.5" outlineLevel="2" x14ac:dyDescent="0.25">
      <c r="A434" s="26">
        <v>10</v>
      </c>
      <c r="B434" s="27">
        <v>6</v>
      </c>
      <c r="C434" s="27">
        <v>64100</v>
      </c>
      <c r="D434" s="27">
        <v>9201</v>
      </c>
      <c r="E434" s="27" t="s">
        <v>17</v>
      </c>
      <c r="F434" s="28" t="s">
        <v>246</v>
      </c>
      <c r="G434" s="29">
        <v>8000</v>
      </c>
    </row>
    <row r="435" spans="1:7" ht="15.75" customHeight="1" outlineLevel="2" x14ac:dyDescent="0.25">
      <c r="A435" s="54">
        <v>1</v>
      </c>
      <c r="B435" s="6">
        <v>6</v>
      </c>
      <c r="C435" s="6">
        <v>68900</v>
      </c>
      <c r="D435" s="6">
        <v>4320</v>
      </c>
      <c r="E435" s="6" t="s">
        <v>99</v>
      </c>
      <c r="F435" s="55" t="s">
        <v>247</v>
      </c>
      <c r="G435" s="47">
        <v>40000</v>
      </c>
    </row>
    <row r="436" spans="1:7" ht="15.75" customHeight="1" outlineLevel="1" x14ac:dyDescent="0.25">
      <c r="A436" s="30"/>
      <c r="B436" s="31"/>
      <c r="C436" s="31"/>
      <c r="D436" s="31"/>
      <c r="E436" s="32" t="s">
        <v>248</v>
      </c>
      <c r="F436" s="32"/>
      <c r="G436" s="33">
        <f>SUBTOTAL(9,G410:G435)</f>
        <v>709000</v>
      </c>
    </row>
    <row r="437" spans="1:7" ht="15.75" customHeight="1" outlineLevel="2" x14ac:dyDescent="0.25">
      <c r="A437" s="54">
        <v>1</v>
      </c>
      <c r="B437" s="6">
        <v>8</v>
      </c>
      <c r="C437" s="6">
        <v>83000</v>
      </c>
      <c r="D437" s="6">
        <v>9202</v>
      </c>
      <c r="E437" s="6" t="s">
        <v>27</v>
      </c>
      <c r="F437" s="55" t="s">
        <v>249</v>
      </c>
      <c r="G437" s="47">
        <v>10000</v>
      </c>
    </row>
    <row r="438" spans="1:7" ht="15.75" customHeight="1" outlineLevel="1" x14ac:dyDescent="0.25">
      <c r="A438" s="30"/>
      <c r="B438" s="31"/>
      <c r="C438" s="31"/>
      <c r="D438" s="31"/>
      <c r="E438" s="32" t="s">
        <v>250</v>
      </c>
      <c r="F438" s="32"/>
      <c r="G438" s="33">
        <f>SUBTOTAL(9,G437)</f>
        <v>10000</v>
      </c>
    </row>
    <row r="439" spans="1:7" ht="15.75" customHeight="1" outlineLevel="2" x14ac:dyDescent="0.25">
      <c r="A439" s="54">
        <v>1</v>
      </c>
      <c r="B439" s="6">
        <v>9</v>
      </c>
      <c r="C439" s="6">
        <v>91300</v>
      </c>
      <c r="D439" s="6">
        <v>11</v>
      </c>
      <c r="E439" s="6" t="s">
        <v>169</v>
      </c>
      <c r="F439" s="55" t="s">
        <v>251</v>
      </c>
      <c r="G439" s="47">
        <v>518728.97</v>
      </c>
    </row>
    <row r="440" spans="1:7" ht="15.75" customHeight="1" outlineLevel="1" x14ac:dyDescent="0.25">
      <c r="A440" s="30"/>
      <c r="B440" s="31"/>
      <c r="C440" s="31"/>
      <c r="D440" s="31"/>
      <c r="E440" s="32" t="s">
        <v>252</v>
      </c>
      <c r="F440" s="32"/>
      <c r="G440" s="33">
        <f>SUBTOTAL(9,G439)</f>
        <v>518728.97</v>
      </c>
    </row>
    <row r="441" spans="1:7" ht="15.75" customHeight="1" outlineLevel="1" x14ac:dyDescent="0.25">
      <c r="A441" s="30"/>
      <c r="B441" s="31"/>
      <c r="C441" s="31"/>
      <c r="D441" s="31"/>
      <c r="E441" s="32" t="s">
        <v>253</v>
      </c>
      <c r="F441" s="32"/>
      <c r="G441" s="33">
        <f>SUBTOTAL(9,G4:G440)</f>
        <v>15835240.68739244</v>
      </c>
    </row>
    <row r="442" spans="1:7" ht="15.75" customHeight="1" x14ac:dyDescent="0.25">
      <c r="A442" s="56" t="s">
        <v>254</v>
      </c>
      <c r="B442" s="57"/>
      <c r="C442" s="57"/>
      <c r="D442" s="57"/>
      <c r="E442" s="57"/>
      <c r="F442" s="57"/>
      <c r="G442" s="57"/>
    </row>
    <row r="443" spans="1:7" ht="15.75" customHeight="1" x14ac:dyDescent="0.25">
      <c r="A443" s="57"/>
      <c r="B443" s="57"/>
      <c r="C443" s="57"/>
      <c r="D443" s="57"/>
      <c r="E443" s="57"/>
      <c r="F443" s="57"/>
      <c r="G443" s="57"/>
    </row>
    <row r="444" spans="1:7" ht="15.75" customHeight="1" x14ac:dyDescent="0.25">
      <c r="A444" s="57"/>
      <c r="B444" s="57"/>
      <c r="C444" s="57"/>
      <c r="D444" s="57"/>
      <c r="E444" s="57"/>
      <c r="F444" s="57"/>
      <c r="G444" s="57"/>
    </row>
    <row r="445" spans="1:7" ht="15.75" customHeight="1" x14ac:dyDescent="0.25">
      <c r="A445" s="57"/>
      <c r="B445" s="57"/>
      <c r="C445" s="57"/>
      <c r="D445" s="57"/>
      <c r="E445" s="57"/>
      <c r="F445" s="57"/>
      <c r="G445" s="57"/>
    </row>
    <row r="446" spans="1:7" ht="15.75" customHeight="1" x14ac:dyDescent="0.25">
      <c r="A446" s="57"/>
      <c r="B446" s="57"/>
      <c r="C446" s="57"/>
      <c r="D446" s="57"/>
      <c r="E446" s="57"/>
      <c r="F446" s="57"/>
      <c r="G446" s="57"/>
    </row>
    <row r="447" spans="1:7" ht="15.75" customHeight="1" x14ac:dyDescent="0.25">
      <c r="A447" s="57"/>
      <c r="B447" s="57"/>
      <c r="C447" s="57"/>
      <c r="D447" s="57"/>
      <c r="E447" s="57"/>
      <c r="F447" s="57"/>
      <c r="G447" s="57"/>
    </row>
    <row r="448" spans="1:7" ht="15.75" customHeight="1" x14ac:dyDescent="0.25">
      <c r="A448" s="57"/>
      <c r="B448" s="57"/>
      <c r="C448" s="57"/>
      <c r="D448" s="57"/>
      <c r="E448" s="57"/>
      <c r="F448" s="57"/>
      <c r="G448" s="57"/>
    </row>
    <row r="449" spans="1:7" ht="15.75" customHeight="1" x14ac:dyDescent="0.25">
      <c r="A449" s="57"/>
      <c r="B449" s="57"/>
      <c r="C449" s="57"/>
      <c r="D449" s="57"/>
      <c r="E449" s="57"/>
      <c r="F449" s="57"/>
      <c r="G449" s="57"/>
    </row>
    <row r="450" spans="1:7" ht="15.75" customHeight="1" x14ac:dyDescent="0.25">
      <c r="A450" s="57"/>
      <c r="B450" s="57"/>
      <c r="C450" s="57"/>
      <c r="D450" s="57"/>
      <c r="E450" s="57"/>
      <c r="F450" s="57"/>
      <c r="G450" s="57"/>
    </row>
    <row r="451" spans="1:7" ht="15.75" customHeight="1" x14ac:dyDescent="0.25">
      <c r="A451" s="57"/>
      <c r="B451" s="57"/>
      <c r="C451" s="57"/>
      <c r="D451" s="57"/>
      <c r="E451" s="57"/>
      <c r="F451" s="57"/>
      <c r="G451" s="57"/>
    </row>
    <row r="452" spans="1:7" ht="15.75" customHeight="1" x14ac:dyDescent="0.25">
      <c r="A452" s="57"/>
      <c r="B452" s="57"/>
      <c r="C452" s="57"/>
      <c r="D452" s="57"/>
      <c r="E452" s="57"/>
      <c r="F452" s="57"/>
      <c r="G452" s="57"/>
    </row>
    <row r="453" spans="1:7" ht="15.75" customHeight="1" x14ac:dyDescent="0.25">
      <c r="A453" s="57"/>
      <c r="B453" s="57"/>
      <c r="C453" s="57"/>
      <c r="D453" s="57"/>
      <c r="E453" s="57"/>
      <c r="F453" s="57"/>
      <c r="G453" s="57"/>
    </row>
    <row r="454" spans="1:7" ht="15.75" customHeight="1" x14ac:dyDescent="0.25">
      <c r="A454" s="57"/>
      <c r="B454" s="57"/>
      <c r="C454" s="57"/>
      <c r="D454" s="57"/>
      <c r="E454" s="57"/>
      <c r="F454" s="57"/>
      <c r="G454" s="57"/>
    </row>
    <row r="455" spans="1:7" ht="15.75" customHeight="1" x14ac:dyDescent="0.25">
      <c r="A455" s="57"/>
      <c r="B455" s="57"/>
      <c r="C455" s="57"/>
      <c r="D455" s="57"/>
      <c r="E455" s="57"/>
      <c r="F455" s="57"/>
      <c r="G455" s="57"/>
    </row>
    <row r="456" spans="1:7" ht="15.75" customHeight="1" x14ac:dyDescent="0.25">
      <c r="A456" s="57"/>
      <c r="B456" s="57"/>
      <c r="C456" s="57"/>
      <c r="D456" s="57"/>
      <c r="E456" s="57"/>
      <c r="F456" s="57"/>
      <c r="G456" s="57"/>
    </row>
    <row r="457" spans="1:7" ht="15.75" customHeight="1" x14ac:dyDescent="0.25">
      <c r="A457" s="57"/>
      <c r="B457" s="57"/>
      <c r="C457" s="57"/>
      <c r="D457" s="57"/>
      <c r="E457" s="57"/>
      <c r="F457" s="57"/>
      <c r="G457" s="57"/>
    </row>
    <row r="458" spans="1:7" ht="15.75" customHeight="1" x14ac:dyDescent="0.25">
      <c r="A458" s="57"/>
      <c r="B458" s="57"/>
      <c r="C458" s="57"/>
      <c r="D458" s="57"/>
      <c r="E458" s="57"/>
      <c r="F458" s="57"/>
      <c r="G458" s="57"/>
    </row>
    <row r="459" spans="1:7" ht="15.75" customHeight="1" x14ac:dyDescent="0.25">
      <c r="A459" s="57"/>
      <c r="B459" s="57"/>
      <c r="C459" s="57"/>
      <c r="D459" s="57"/>
      <c r="E459" s="57"/>
      <c r="F459" s="57"/>
      <c r="G459" s="57"/>
    </row>
    <row r="460" spans="1:7" ht="15.75" customHeight="1" x14ac:dyDescent="0.25">
      <c r="A460" s="57"/>
      <c r="B460" s="57"/>
      <c r="C460" s="57"/>
      <c r="D460" s="57"/>
      <c r="E460" s="57"/>
      <c r="F460" s="57"/>
      <c r="G460" s="57"/>
    </row>
    <row r="461" spans="1:7" ht="15.75" customHeight="1" x14ac:dyDescent="0.25">
      <c r="A461" s="57"/>
      <c r="B461" s="57"/>
      <c r="C461" s="57"/>
      <c r="D461" s="57"/>
      <c r="E461" s="57"/>
      <c r="F461" s="57"/>
      <c r="G461" s="57"/>
    </row>
    <row r="462" spans="1:7" ht="15.75" customHeight="1" x14ac:dyDescent="0.25">
      <c r="A462" s="57"/>
      <c r="B462" s="57"/>
      <c r="C462" s="57"/>
      <c r="D462" s="57"/>
      <c r="E462" s="57"/>
      <c r="F462" s="57"/>
      <c r="G462" s="57"/>
    </row>
    <row r="463" spans="1:7" ht="15.75" customHeight="1" x14ac:dyDescent="0.25">
      <c r="A463" s="57"/>
      <c r="B463" s="57"/>
      <c r="C463" s="57"/>
      <c r="D463" s="57"/>
      <c r="E463" s="57"/>
      <c r="F463" s="57"/>
      <c r="G463" s="57"/>
    </row>
    <row r="464" spans="1:7" ht="15.75" customHeight="1" x14ac:dyDescent="0.25">
      <c r="A464" s="57"/>
      <c r="B464" s="57"/>
      <c r="C464" s="57"/>
      <c r="D464" s="57"/>
      <c r="E464" s="57"/>
      <c r="F464" s="57"/>
      <c r="G464" s="57"/>
    </row>
    <row r="465" spans="1:7" ht="15.75" customHeight="1" x14ac:dyDescent="0.25">
      <c r="A465" s="57"/>
      <c r="B465" s="57"/>
      <c r="C465" s="57"/>
      <c r="D465" s="57"/>
      <c r="E465" s="57"/>
      <c r="F465" s="57"/>
      <c r="G465" s="57"/>
    </row>
    <row r="466" spans="1:7" ht="15.75" customHeight="1" x14ac:dyDescent="0.25">
      <c r="A466" s="57"/>
      <c r="B466" s="57"/>
      <c r="C466" s="57"/>
      <c r="D466" s="57"/>
      <c r="E466" s="57"/>
      <c r="F466" s="57"/>
      <c r="G466" s="57"/>
    </row>
    <row r="467" spans="1:7" ht="15.75" customHeight="1" x14ac:dyDescent="0.25">
      <c r="A467" s="57"/>
      <c r="B467" s="57"/>
      <c r="C467" s="57"/>
      <c r="D467" s="57"/>
      <c r="E467" s="57"/>
      <c r="F467" s="57"/>
      <c r="G467" s="57"/>
    </row>
    <row r="468" spans="1:7" ht="15.75" customHeight="1" x14ac:dyDescent="0.25">
      <c r="A468" s="57"/>
      <c r="B468" s="57"/>
      <c r="C468" s="57"/>
      <c r="D468" s="57"/>
      <c r="E468" s="57"/>
      <c r="F468" s="57"/>
      <c r="G468" s="57"/>
    </row>
    <row r="469" spans="1:7" ht="15.75" customHeight="1" x14ac:dyDescent="0.25">
      <c r="A469" s="57"/>
      <c r="B469" s="57"/>
      <c r="C469" s="57"/>
      <c r="D469" s="57"/>
      <c r="E469" s="57"/>
      <c r="F469" s="57"/>
      <c r="G469" s="57"/>
    </row>
    <row r="470" spans="1:7" ht="15.75" customHeight="1" x14ac:dyDescent="0.25">
      <c r="A470" s="57"/>
      <c r="B470" s="57"/>
      <c r="C470" s="57"/>
      <c r="D470" s="57"/>
      <c r="E470" s="57"/>
      <c r="F470" s="57"/>
      <c r="G470" s="57"/>
    </row>
    <row r="471" spans="1:7" ht="15.75" customHeight="1" x14ac:dyDescent="0.25">
      <c r="A471" s="57"/>
      <c r="B471" s="57"/>
      <c r="C471" s="57"/>
      <c r="D471" s="57"/>
      <c r="E471" s="57"/>
      <c r="F471" s="57"/>
      <c r="G471" s="57"/>
    </row>
    <row r="472" spans="1:7" ht="15.75" customHeight="1" x14ac:dyDescent="0.25">
      <c r="A472" s="57"/>
      <c r="B472" s="57"/>
      <c r="C472" s="57"/>
      <c r="D472" s="57"/>
      <c r="E472" s="57"/>
      <c r="F472" s="57"/>
      <c r="G472" s="57"/>
    </row>
    <row r="473" spans="1:7" ht="15.75" customHeight="1" x14ac:dyDescent="0.25">
      <c r="A473" s="57"/>
      <c r="B473" s="57"/>
      <c r="C473" s="57"/>
      <c r="D473" s="57"/>
      <c r="E473" s="57"/>
      <c r="F473" s="57"/>
      <c r="G473" s="57"/>
    </row>
    <row r="474" spans="1:7" ht="15.75" customHeight="1" x14ac:dyDescent="0.25">
      <c r="A474" s="57"/>
      <c r="B474" s="57"/>
      <c r="C474" s="57"/>
      <c r="D474" s="57"/>
      <c r="E474" s="57"/>
      <c r="F474" s="57"/>
      <c r="G474" s="57"/>
    </row>
    <row r="475" spans="1:7" ht="15.75" customHeight="1" x14ac:dyDescent="0.25">
      <c r="A475" s="57"/>
      <c r="B475" s="57"/>
      <c r="C475" s="57"/>
      <c r="D475" s="57"/>
      <c r="E475" s="57"/>
      <c r="F475" s="57"/>
      <c r="G475" s="57"/>
    </row>
    <row r="476" spans="1:7" ht="15.75" customHeight="1" x14ac:dyDescent="0.25">
      <c r="A476" s="57"/>
      <c r="B476" s="57"/>
      <c r="C476" s="57"/>
      <c r="D476" s="57"/>
      <c r="E476" s="57"/>
      <c r="F476" s="57"/>
      <c r="G476" s="57"/>
    </row>
    <row r="477" spans="1:7" ht="15.75" customHeight="1" x14ac:dyDescent="0.25">
      <c r="A477" s="57"/>
      <c r="B477" s="57"/>
      <c r="C477" s="57"/>
      <c r="D477" s="57"/>
      <c r="E477" s="57"/>
      <c r="F477" s="57"/>
      <c r="G477" s="57"/>
    </row>
    <row r="478" spans="1:7" ht="15.75" customHeight="1" x14ac:dyDescent="0.25">
      <c r="A478" s="57"/>
      <c r="B478" s="57"/>
      <c r="C478" s="57"/>
      <c r="D478" s="57"/>
      <c r="E478" s="57"/>
      <c r="F478" s="57"/>
      <c r="G478" s="57"/>
    </row>
    <row r="479" spans="1:7" ht="15.75" customHeight="1" x14ac:dyDescent="0.25">
      <c r="A479" s="57"/>
      <c r="B479" s="57"/>
      <c r="C479" s="57"/>
      <c r="D479" s="57"/>
      <c r="E479" s="57"/>
      <c r="F479" s="57"/>
      <c r="G479" s="57"/>
    </row>
    <row r="480" spans="1:7" ht="15.75" customHeight="1" x14ac:dyDescent="0.25">
      <c r="A480" s="57"/>
      <c r="B480" s="57"/>
      <c r="C480" s="57"/>
      <c r="D480" s="57"/>
      <c r="E480" s="57"/>
      <c r="F480" s="57"/>
      <c r="G480" s="57"/>
    </row>
    <row r="481" spans="1:7" ht="15.75" customHeight="1" x14ac:dyDescent="0.25">
      <c r="A481" s="57"/>
      <c r="B481" s="57"/>
      <c r="C481" s="57"/>
      <c r="D481" s="57"/>
      <c r="E481" s="57"/>
      <c r="F481" s="57"/>
      <c r="G481" s="57"/>
    </row>
    <row r="482" spans="1:7" ht="15.75" customHeight="1" x14ac:dyDescent="0.25">
      <c r="A482" s="57"/>
      <c r="B482" s="57"/>
      <c r="C482" s="57"/>
      <c r="D482" s="57"/>
      <c r="E482" s="57"/>
      <c r="F482" s="57"/>
      <c r="G482" s="57"/>
    </row>
    <row r="483" spans="1:7" ht="15.75" customHeight="1" x14ac:dyDescent="0.25">
      <c r="A483" s="57"/>
      <c r="B483" s="57"/>
      <c r="C483" s="57"/>
      <c r="D483" s="57"/>
      <c r="E483" s="57"/>
      <c r="F483" s="57"/>
      <c r="G483" s="57"/>
    </row>
    <row r="484" spans="1:7" ht="15.75" customHeight="1" x14ac:dyDescent="0.25">
      <c r="A484" s="57"/>
      <c r="B484" s="57"/>
      <c r="C484" s="57"/>
      <c r="D484" s="57"/>
      <c r="E484" s="57"/>
      <c r="F484" s="57"/>
      <c r="G484" s="57"/>
    </row>
    <row r="485" spans="1:7" ht="15.75" customHeight="1" x14ac:dyDescent="0.25">
      <c r="A485" s="57"/>
      <c r="B485" s="57"/>
      <c r="C485" s="57"/>
      <c r="D485" s="57"/>
      <c r="E485" s="57"/>
      <c r="F485" s="57"/>
      <c r="G485" s="57"/>
    </row>
    <row r="486" spans="1:7" ht="15.75" customHeight="1" x14ac:dyDescent="0.25">
      <c r="A486" s="57"/>
      <c r="B486" s="57"/>
      <c r="C486" s="57"/>
      <c r="D486" s="57"/>
      <c r="E486" s="57"/>
      <c r="F486" s="57"/>
      <c r="G486" s="57"/>
    </row>
    <row r="487" spans="1:7" ht="15.75" customHeight="1" x14ac:dyDescent="0.25">
      <c r="A487" s="57"/>
      <c r="B487" s="57"/>
      <c r="C487" s="57"/>
      <c r="D487" s="57"/>
      <c r="E487" s="57"/>
      <c r="F487" s="57"/>
      <c r="G487" s="57"/>
    </row>
    <row r="488" spans="1:7" ht="15.75" customHeight="1" x14ac:dyDescent="0.25">
      <c r="A488" s="57"/>
      <c r="B488" s="57"/>
      <c r="C488" s="57"/>
      <c r="D488" s="57"/>
      <c r="E488" s="57"/>
      <c r="F488" s="57"/>
      <c r="G488" s="57"/>
    </row>
    <row r="489" spans="1:7" ht="15.75" customHeight="1" x14ac:dyDescent="0.25">
      <c r="A489" s="57"/>
      <c r="B489" s="57"/>
      <c r="C489" s="57"/>
      <c r="D489" s="57"/>
      <c r="E489" s="57"/>
      <c r="F489" s="57"/>
      <c r="G489" s="57"/>
    </row>
    <row r="490" spans="1:7" ht="15.75" customHeight="1" x14ac:dyDescent="0.25">
      <c r="A490" s="57"/>
      <c r="B490" s="57"/>
      <c r="C490" s="57"/>
      <c r="D490" s="57"/>
      <c r="E490" s="57"/>
      <c r="F490" s="57"/>
      <c r="G490" s="57"/>
    </row>
    <row r="491" spans="1:7" ht="15.75" customHeight="1" x14ac:dyDescent="0.25">
      <c r="A491" s="57"/>
      <c r="B491" s="57"/>
      <c r="C491" s="57"/>
      <c r="D491" s="57"/>
      <c r="E491" s="57"/>
      <c r="F491" s="57"/>
      <c r="G491" s="57"/>
    </row>
    <row r="492" spans="1:7" ht="15.75" customHeight="1" x14ac:dyDescent="0.25">
      <c r="A492" s="57"/>
      <c r="B492" s="57"/>
      <c r="C492" s="57"/>
      <c r="D492" s="57"/>
      <c r="E492" s="57"/>
      <c r="F492" s="57"/>
      <c r="G492" s="57"/>
    </row>
    <row r="493" spans="1:7" ht="15.75" customHeight="1" x14ac:dyDescent="0.25">
      <c r="A493" s="57"/>
      <c r="B493" s="57"/>
      <c r="C493" s="57"/>
      <c r="D493" s="57"/>
      <c r="E493" s="57"/>
      <c r="F493" s="57"/>
      <c r="G493" s="57"/>
    </row>
    <row r="494" spans="1:7" ht="15.75" customHeight="1" x14ac:dyDescent="0.25">
      <c r="A494" s="57"/>
      <c r="B494" s="57"/>
      <c r="C494" s="57"/>
      <c r="D494" s="57"/>
      <c r="E494" s="57"/>
      <c r="F494" s="57"/>
      <c r="G494" s="57"/>
    </row>
    <row r="495" spans="1:7" ht="15.75" customHeight="1" x14ac:dyDescent="0.25">
      <c r="A495" s="57"/>
      <c r="B495" s="57"/>
      <c r="C495" s="57"/>
      <c r="D495" s="57"/>
      <c r="E495" s="57"/>
      <c r="F495" s="57"/>
      <c r="G495" s="57"/>
    </row>
    <row r="496" spans="1:7" ht="15.75" customHeight="1" x14ac:dyDescent="0.25">
      <c r="A496" s="57"/>
      <c r="B496" s="57"/>
      <c r="C496" s="57"/>
      <c r="D496" s="57"/>
      <c r="E496" s="57"/>
      <c r="F496" s="57"/>
      <c r="G496" s="57"/>
    </row>
    <row r="497" spans="1:7" ht="15.75" customHeight="1" x14ac:dyDescent="0.25">
      <c r="A497" s="57"/>
      <c r="B497" s="57"/>
      <c r="C497" s="57"/>
      <c r="D497" s="57"/>
      <c r="E497" s="57"/>
      <c r="F497" s="57"/>
      <c r="G497" s="57"/>
    </row>
    <row r="498" spans="1:7" ht="15.75" customHeight="1" x14ac:dyDescent="0.25">
      <c r="A498" s="57"/>
      <c r="B498" s="57"/>
      <c r="C498" s="57"/>
      <c r="D498" s="57"/>
      <c r="E498" s="57"/>
      <c r="F498" s="57"/>
      <c r="G498" s="57"/>
    </row>
    <row r="499" spans="1:7" ht="15.75" customHeight="1" x14ac:dyDescent="0.25">
      <c r="A499" s="57"/>
      <c r="B499" s="57"/>
      <c r="C499" s="57"/>
      <c r="D499" s="57"/>
      <c r="E499" s="57"/>
      <c r="F499" s="57"/>
      <c r="G499" s="57"/>
    </row>
    <row r="500" spans="1:7" ht="15.75" customHeight="1" x14ac:dyDescent="0.25">
      <c r="A500" s="57"/>
      <c r="B500" s="57"/>
      <c r="C500" s="57"/>
      <c r="D500" s="57"/>
      <c r="E500" s="57"/>
      <c r="F500" s="57"/>
      <c r="G500" s="57"/>
    </row>
    <row r="501" spans="1:7" ht="15.75" customHeight="1" x14ac:dyDescent="0.25">
      <c r="A501" s="57"/>
      <c r="B501" s="57"/>
      <c r="C501" s="57"/>
      <c r="D501" s="57"/>
      <c r="E501" s="57"/>
      <c r="F501" s="57"/>
      <c r="G501" s="57"/>
    </row>
    <row r="502" spans="1:7" ht="15.75" customHeight="1" x14ac:dyDescent="0.25">
      <c r="A502" s="57"/>
      <c r="B502" s="57"/>
      <c r="C502" s="57"/>
      <c r="D502" s="57"/>
      <c r="E502" s="57"/>
      <c r="F502" s="57"/>
      <c r="G502" s="57"/>
    </row>
    <row r="503" spans="1:7" ht="15.75" customHeight="1" x14ac:dyDescent="0.25">
      <c r="A503" s="57"/>
      <c r="B503" s="57"/>
      <c r="C503" s="57"/>
      <c r="D503" s="57"/>
      <c r="E503" s="57"/>
      <c r="F503" s="57"/>
      <c r="G503" s="57"/>
    </row>
    <row r="504" spans="1:7" ht="15.75" customHeight="1" x14ac:dyDescent="0.25">
      <c r="A504" s="57"/>
      <c r="B504" s="57"/>
      <c r="C504" s="57"/>
      <c r="D504" s="57"/>
      <c r="E504" s="57"/>
      <c r="F504" s="57"/>
      <c r="G504" s="57"/>
    </row>
    <row r="505" spans="1:7" ht="15.75" customHeight="1" x14ac:dyDescent="0.25">
      <c r="A505" s="57"/>
      <c r="B505" s="57"/>
      <c r="C505" s="57"/>
      <c r="D505" s="57"/>
      <c r="E505" s="57"/>
      <c r="F505" s="57"/>
      <c r="G505" s="57"/>
    </row>
    <row r="506" spans="1:7" ht="15.75" customHeight="1" x14ac:dyDescent="0.25">
      <c r="A506" s="57"/>
      <c r="B506" s="57"/>
      <c r="C506" s="57"/>
      <c r="D506" s="57"/>
      <c r="E506" s="57"/>
      <c r="F506" s="57"/>
      <c r="G506" s="57"/>
    </row>
    <row r="507" spans="1:7" ht="15.75" customHeight="1" x14ac:dyDescent="0.25">
      <c r="A507" s="57"/>
      <c r="B507" s="57"/>
      <c r="C507" s="57"/>
      <c r="D507" s="57"/>
      <c r="E507" s="57"/>
      <c r="F507" s="57"/>
      <c r="G507" s="57"/>
    </row>
    <row r="508" spans="1:7" ht="15.75" customHeight="1" x14ac:dyDescent="0.25">
      <c r="A508" s="57"/>
      <c r="B508" s="57"/>
      <c r="C508" s="57"/>
      <c r="D508" s="57"/>
      <c r="E508" s="57"/>
      <c r="F508" s="57"/>
      <c r="G508" s="57"/>
    </row>
    <row r="509" spans="1:7" ht="15.75" customHeight="1" x14ac:dyDescent="0.25">
      <c r="A509" s="57"/>
      <c r="B509" s="57"/>
      <c r="C509" s="57"/>
      <c r="D509" s="57"/>
      <c r="E509" s="57"/>
      <c r="F509" s="57"/>
      <c r="G509" s="57"/>
    </row>
    <row r="510" spans="1:7" ht="15.75" customHeight="1" x14ac:dyDescent="0.25">
      <c r="A510" s="57"/>
      <c r="B510" s="57"/>
      <c r="C510" s="57"/>
      <c r="D510" s="57"/>
      <c r="E510" s="57"/>
      <c r="F510" s="57"/>
      <c r="G510" s="57"/>
    </row>
    <row r="511" spans="1:7" ht="15.75" customHeight="1" x14ac:dyDescent="0.25">
      <c r="A511" s="57"/>
      <c r="B511" s="57"/>
      <c r="C511" s="57"/>
      <c r="D511" s="57"/>
      <c r="E511" s="57"/>
      <c r="F511" s="57"/>
      <c r="G511" s="57"/>
    </row>
    <row r="512" spans="1:7" ht="15.75" customHeight="1" x14ac:dyDescent="0.25">
      <c r="A512" s="57"/>
      <c r="B512" s="57"/>
      <c r="C512" s="57"/>
      <c r="D512" s="57"/>
      <c r="E512" s="57"/>
      <c r="F512" s="57"/>
      <c r="G512" s="57"/>
    </row>
    <row r="513" spans="1:7" ht="15.75" customHeight="1" x14ac:dyDescent="0.25">
      <c r="A513" s="57"/>
      <c r="B513" s="57"/>
      <c r="C513" s="57"/>
      <c r="D513" s="57"/>
      <c r="E513" s="57"/>
      <c r="F513" s="57"/>
      <c r="G513" s="57"/>
    </row>
    <row r="514" spans="1:7" ht="15.75" customHeight="1" x14ac:dyDescent="0.25">
      <c r="A514" s="57"/>
      <c r="B514" s="57"/>
      <c r="C514" s="57"/>
      <c r="D514" s="57"/>
      <c r="E514" s="57"/>
      <c r="F514" s="57"/>
      <c r="G514" s="57"/>
    </row>
    <row r="515" spans="1:7" ht="15.75" customHeight="1" x14ac:dyDescent="0.25">
      <c r="A515" s="57"/>
      <c r="B515" s="57"/>
      <c r="C515" s="57"/>
      <c r="D515" s="57"/>
      <c r="E515" s="57"/>
      <c r="F515" s="57"/>
      <c r="G515" s="57"/>
    </row>
    <row r="516" spans="1:7" ht="15.75" customHeight="1" x14ac:dyDescent="0.25">
      <c r="A516" s="57"/>
      <c r="B516" s="57"/>
      <c r="C516" s="57"/>
      <c r="D516" s="57"/>
      <c r="E516" s="57"/>
      <c r="F516" s="57"/>
      <c r="G516" s="57"/>
    </row>
    <row r="517" spans="1:7" ht="15.75" customHeight="1" x14ac:dyDescent="0.25">
      <c r="A517" s="57"/>
      <c r="B517" s="57"/>
      <c r="C517" s="57"/>
      <c r="D517" s="57"/>
      <c r="E517" s="57"/>
      <c r="F517" s="57"/>
      <c r="G517" s="57"/>
    </row>
    <row r="518" spans="1:7" ht="15.75" customHeight="1" x14ac:dyDescent="0.25">
      <c r="A518" s="57"/>
      <c r="B518" s="57"/>
      <c r="C518" s="57"/>
      <c r="D518" s="57"/>
      <c r="E518" s="57"/>
      <c r="F518" s="57"/>
      <c r="G518" s="57"/>
    </row>
    <row r="519" spans="1:7" ht="15.75" customHeight="1" x14ac:dyDescent="0.25">
      <c r="A519" s="57"/>
      <c r="B519" s="57"/>
      <c r="C519" s="57"/>
      <c r="D519" s="57"/>
      <c r="E519" s="57"/>
      <c r="F519" s="57"/>
      <c r="G519" s="57"/>
    </row>
    <row r="520" spans="1:7" ht="15.75" customHeight="1" x14ac:dyDescent="0.25">
      <c r="A520" s="57"/>
      <c r="B520" s="57"/>
      <c r="C520" s="57"/>
      <c r="D520" s="57"/>
      <c r="E520" s="57"/>
      <c r="F520" s="57"/>
      <c r="G520" s="57"/>
    </row>
    <row r="521" spans="1:7" ht="15.75" customHeight="1" x14ac:dyDescent="0.25">
      <c r="A521" s="57"/>
      <c r="B521" s="57"/>
      <c r="C521" s="57"/>
      <c r="D521" s="57"/>
      <c r="E521" s="57"/>
      <c r="F521" s="57"/>
      <c r="G521" s="57"/>
    </row>
    <row r="522" spans="1:7" ht="15.75" customHeight="1" x14ac:dyDescent="0.25">
      <c r="A522" s="57"/>
      <c r="B522" s="57"/>
      <c r="C522" s="57"/>
      <c r="D522" s="57"/>
      <c r="E522" s="57"/>
      <c r="F522" s="57"/>
      <c r="G522" s="57"/>
    </row>
    <row r="523" spans="1:7" ht="15.75" customHeight="1" x14ac:dyDescent="0.25">
      <c r="A523" s="57"/>
      <c r="B523" s="57"/>
      <c r="C523" s="57"/>
      <c r="D523" s="57"/>
      <c r="E523" s="57"/>
      <c r="F523" s="57"/>
      <c r="G523" s="57"/>
    </row>
    <row r="524" spans="1:7" ht="15.75" customHeight="1" x14ac:dyDescent="0.25">
      <c r="A524" s="57"/>
      <c r="B524" s="57"/>
      <c r="C524" s="57"/>
      <c r="D524" s="57"/>
      <c r="E524" s="57"/>
      <c r="F524" s="57"/>
      <c r="G524" s="57"/>
    </row>
    <row r="525" spans="1:7" ht="15.75" customHeight="1" x14ac:dyDescent="0.25">
      <c r="A525" s="57"/>
      <c r="B525" s="57"/>
      <c r="C525" s="57"/>
      <c r="D525" s="57"/>
      <c r="E525" s="57"/>
      <c r="F525" s="57"/>
      <c r="G525" s="57"/>
    </row>
    <row r="526" spans="1:7" ht="15.75" customHeight="1" x14ac:dyDescent="0.25">
      <c r="A526" s="57"/>
      <c r="B526" s="57"/>
      <c r="C526" s="57"/>
      <c r="D526" s="57"/>
      <c r="E526" s="57"/>
      <c r="F526" s="57"/>
      <c r="G526" s="57"/>
    </row>
    <row r="527" spans="1:7" ht="15.75" customHeight="1" x14ac:dyDescent="0.25">
      <c r="A527" s="57"/>
      <c r="B527" s="57"/>
      <c r="C527" s="57"/>
      <c r="D527" s="57"/>
      <c r="E527" s="57"/>
      <c r="F527" s="57"/>
      <c r="G527" s="57"/>
    </row>
    <row r="528" spans="1:7" ht="15.75" customHeight="1" x14ac:dyDescent="0.25">
      <c r="A528" s="57"/>
      <c r="B528" s="57"/>
      <c r="C528" s="57"/>
      <c r="D528" s="57"/>
      <c r="E528" s="57"/>
      <c r="F528" s="57"/>
      <c r="G528" s="57"/>
    </row>
    <row r="529" spans="1:7" ht="15.75" customHeight="1" x14ac:dyDescent="0.25">
      <c r="A529" s="57"/>
      <c r="B529" s="57"/>
      <c r="C529" s="57"/>
      <c r="D529" s="57"/>
      <c r="E529" s="57"/>
      <c r="F529" s="57"/>
      <c r="G529" s="57"/>
    </row>
    <row r="530" spans="1:7" ht="15.75" customHeight="1" x14ac:dyDescent="0.25">
      <c r="A530" s="57"/>
      <c r="B530" s="57"/>
      <c r="C530" s="57"/>
      <c r="D530" s="57"/>
      <c r="E530" s="57"/>
      <c r="F530" s="57"/>
      <c r="G530" s="57"/>
    </row>
    <row r="531" spans="1:7" ht="15.75" customHeight="1" x14ac:dyDescent="0.25">
      <c r="A531" s="57"/>
      <c r="B531" s="57"/>
      <c r="C531" s="57"/>
      <c r="D531" s="57"/>
      <c r="E531" s="57"/>
      <c r="F531" s="57"/>
      <c r="G531" s="57"/>
    </row>
    <row r="532" spans="1:7" ht="15.75" customHeight="1" x14ac:dyDescent="0.25">
      <c r="A532" s="57"/>
      <c r="B532" s="57"/>
      <c r="C532" s="57"/>
      <c r="D532" s="57"/>
      <c r="E532" s="57"/>
      <c r="F532" s="57"/>
      <c r="G532" s="57"/>
    </row>
    <row r="533" spans="1:7" ht="15.75" customHeight="1" x14ac:dyDescent="0.25">
      <c r="A533" s="57"/>
      <c r="B533" s="57"/>
      <c r="C533" s="57"/>
      <c r="D533" s="57"/>
      <c r="E533" s="57"/>
      <c r="F533" s="57"/>
      <c r="G533" s="57"/>
    </row>
    <row r="534" spans="1:7" ht="15.75" customHeight="1" x14ac:dyDescent="0.25">
      <c r="A534" s="57"/>
      <c r="B534" s="57"/>
      <c r="C534" s="57"/>
      <c r="D534" s="57"/>
      <c r="E534" s="57"/>
      <c r="F534" s="57"/>
      <c r="G534" s="57"/>
    </row>
    <row r="535" spans="1:7" ht="15.75" customHeight="1" x14ac:dyDescent="0.25">
      <c r="A535" s="57"/>
      <c r="B535" s="57"/>
      <c r="C535" s="57"/>
      <c r="D535" s="57"/>
      <c r="E535" s="57"/>
      <c r="F535" s="57"/>
      <c r="G535" s="57"/>
    </row>
    <row r="536" spans="1:7" ht="15.75" customHeight="1" x14ac:dyDescent="0.25">
      <c r="A536" s="57"/>
      <c r="B536" s="57"/>
      <c r="C536" s="57"/>
      <c r="D536" s="57"/>
      <c r="E536" s="57"/>
      <c r="F536" s="57"/>
      <c r="G536" s="57"/>
    </row>
    <row r="537" spans="1:7" ht="15.75" customHeight="1" x14ac:dyDescent="0.25">
      <c r="A537" s="57"/>
      <c r="B537" s="57"/>
      <c r="C537" s="57"/>
      <c r="D537" s="57"/>
      <c r="E537" s="57"/>
      <c r="F537" s="57"/>
      <c r="G537" s="57"/>
    </row>
    <row r="538" spans="1:7" ht="15.75" customHeight="1" x14ac:dyDescent="0.25">
      <c r="A538" s="57"/>
      <c r="B538" s="57"/>
      <c r="C538" s="57"/>
      <c r="D538" s="57"/>
      <c r="E538" s="57"/>
      <c r="F538" s="57"/>
      <c r="G538" s="57"/>
    </row>
    <row r="539" spans="1:7" ht="15.75" customHeight="1" x14ac:dyDescent="0.25">
      <c r="A539" s="57"/>
      <c r="B539" s="57"/>
      <c r="C539" s="57"/>
      <c r="D539" s="57"/>
      <c r="E539" s="57"/>
      <c r="F539" s="57"/>
      <c r="G539" s="57"/>
    </row>
    <row r="540" spans="1:7" ht="15.75" customHeight="1" x14ac:dyDescent="0.25">
      <c r="A540" s="57"/>
      <c r="B540" s="57"/>
      <c r="C540" s="57"/>
      <c r="D540" s="57"/>
      <c r="E540" s="57"/>
      <c r="F540" s="57"/>
      <c r="G540" s="57"/>
    </row>
    <row r="541" spans="1:7" ht="15.75" customHeight="1" x14ac:dyDescent="0.25">
      <c r="A541" s="57"/>
      <c r="B541" s="57"/>
      <c r="C541" s="57"/>
      <c r="D541" s="57"/>
      <c r="E541" s="57"/>
      <c r="F541" s="57"/>
      <c r="G541" s="57"/>
    </row>
    <row r="542" spans="1:7" ht="15.75" customHeight="1" x14ac:dyDescent="0.25">
      <c r="A542" s="57"/>
      <c r="B542" s="57"/>
      <c r="C542" s="57"/>
      <c r="D542" s="57"/>
      <c r="E542" s="57"/>
      <c r="F542" s="57"/>
      <c r="G542" s="57"/>
    </row>
    <row r="543" spans="1:7" ht="15.75" customHeight="1" x14ac:dyDescent="0.25">
      <c r="A543" s="57"/>
      <c r="B543" s="57"/>
      <c r="C543" s="57"/>
      <c r="D543" s="57"/>
      <c r="E543" s="57"/>
      <c r="F543" s="57"/>
      <c r="G543" s="57"/>
    </row>
    <row r="544" spans="1:7" ht="15.75" customHeight="1" x14ac:dyDescent="0.25">
      <c r="A544" s="57"/>
      <c r="B544" s="57"/>
      <c r="C544" s="57"/>
      <c r="D544" s="57"/>
      <c r="E544" s="57"/>
      <c r="F544" s="57"/>
      <c r="G544" s="57"/>
    </row>
    <row r="545" spans="1:7" ht="15.75" customHeight="1" x14ac:dyDescent="0.25">
      <c r="A545" s="57"/>
      <c r="B545" s="57"/>
      <c r="C545" s="57"/>
      <c r="D545" s="57"/>
      <c r="E545" s="57"/>
      <c r="F545" s="57"/>
      <c r="G545" s="57"/>
    </row>
    <row r="546" spans="1:7" ht="15.75" customHeight="1" x14ac:dyDescent="0.25">
      <c r="A546" s="57"/>
      <c r="B546" s="57"/>
      <c r="C546" s="57"/>
      <c r="D546" s="57"/>
      <c r="E546" s="57"/>
      <c r="F546" s="57"/>
      <c r="G546" s="57"/>
    </row>
    <row r="547" spans="1:7" ht="15.75" customHeight="1" x14ac:dyDescent="0.25">
      <c r="A547" s="57"/>
      <c r="B547" s="57"/>
      <c r="C547" s="57"/>
      <c r="D547" s="57"/>
      <c r="E547" s="57"/>
      <c r="F547" s="57"/>
      <c r="G547" s="57"/>
    </row>
    <row r="548" spans="1:7" ht="15.75" customHeight="1" x14ac:dyDescent="0.25">
      <c r="A548" s="57"/>
      <c r="B548" s="57"/>
      <c r="C548" s="57"/>
      <c r="D548" s="57"/>
      <c r="E548" s="57"/>
      <c r="F548" s="57"/>
      <c r="G548" s="57"/>
    </row>
    <row r="549" spans="1:7" ht="15.75" customHeight="1" x14ac:dyDescent="0.25">
      <c r="A549" s="57"/>
      <c r="B549" s="57"/>
      <c r="C549" s="57"/>
      <c r="D549" s="57"/>
      <c r="E549" s="57"/>
      <c r="F549" s="57"/>
      <c r="G549" s="57"/>
    </row>
    <row r="550" spans="1:7" ht="15.75" customHeight="1" x14ac:dyDescent="0.25">
      <c r="A550" s="57"/>
      <c r="B550" s="57"/>
      <c r="C550" s="57"/>
      <c r="D550" s="57"/>
      <c r="E550" s="57"/>
      <c r="F550" s="57"/>
      <c r="G550" s="57"/>
    </row>
    <row r="551" spans="1:7" ht="15.75" customHeight="1" x14ac:dyDescent="0.25">
      <c r="A551" s="57"/>
      <c r="B551" s="57"/>
      <c r="C551" s="57"/>
      <c r="D551" s="57"/>
      <c r="E551" s="57"/>
      <c r="F551" s="57"/>
      <c r="G551" s="57"/>
    </row>
    <row r="552" spans="1:7" ht="15.75" customHeight="1" x14ac:dyDescent="0.25">
      <c r="A552" s="57"/>
      <c r="B552" s="57"/>
      <c r="C552" s="57"/>
      <c r="D552" s="57"/>
      <c r="E552" s="57"/>
      <c r="F552" s="57"/>
      <c r="G552" s="57"/>
    </row>
    <row r="553" spans="1:7" ht="15.75" customHeight="1" x14ac:dyDescent="0.25">
      <c r="A553" s="57"/>
      <c r="B553" s="57"/>
      <c r="C553" s="57"/>
      <c r="D553" s="57"/>
      <c r="E553" s="57"/>
      <c r="F553" s="57"/>
      <c r="G553" s="57"/>
    </row>
    <row r="554" spans="1:7" ht="15.75" customHeight="1" x14ac:dyDescent="0.25">
      <c r="A554" s="57"/>
      <c r="B554" s="57"/>
      <c r="C554" s="57"/>
      <c r="D554" s="57"/>
      <c r="E554" s="57"/>
      <c r="F554" s="57"/>
      <c r="G554" s="57"/>
    </row>
    <row r="555" spans="1:7" ht="15.75" customHeight="1" x14ac:dyDescent="0.25">
      <c r="A555" s="57"/>
      <c r="B555" s="57"/>
      <c r="C555" s="57"/>
      <c r="D555" s="57"/>
      <c r="E555" s="57"/>
      <c r="F555" s="57"/>
      <c r="G555" s="57"/>
    </row>
    <row r="556" spans="1:7" ht="15.75" customHeight="1" x14ac:dyDescent="0.25">
      <c r="A556" s="57"/>
      <c r="B556" s="57"/>
      <c r="C556" s="57"/>
      <c r="D556" s="57"/>
      <c r="E556" s="57"/>
      <c r="F556" s="57"/>
      <c r="G556" s="57"/>
    </row>
    <row r="557" spans="1:7" ht="15.75" customHeight="1" x14ac:dyDescent="0.25">
      <c r="A557" s="57"/>
      <c r="B557" s="57"/>
      <c r="C557" s="57"/>
      <c r="D557" s="57"/>
      <c r="E557" s="57"/>
      <c r="F557" s="57"/>
      <c r="G557" s="57"/>
    </row>
    <row r="558" spans="1:7" ht="15.75" customHeight="1" x14ac:dyDescent="0.25">
      <c r="A558" s="57"/>
      <c r="B558" s="57"/>
      <c r="C558" s="57"/>
      <c r="D558" s="57"/>
      <c r="E558" s="57"/>
      <c r="F558" s="57"/>
      <c r="G558" s="57"/>
    </row>
    <row r="559" spans="1:7" ht="15.75" customHeight="1" x14ac:dyDescent="0.25">
      <c r="A559" s="57"/>
      <c r="B559" s="57"/>
      <c r="C559" s="57"/>
      <c r="D559" s="57"/>
      <c r="E559" s="57"/>
      <c r="F559" s="57"/>
      <c r="G559" s="57"/>
    </row>
    <row r="560" spans="1:7" ht="15.75" customHeight="1" x14ac:dyDescent="0.25">
      <c r="A560" s="57"/>
      <c r="B560" s="57"/>
      <c r="C560" s="57"/>
      <c r="D560" s="57"/>
      <c r="E560" s="57"/>
      <c r="F560" s="57"/>
      <c r="G560" s="57"/>
    </row>
    <row r="561" spans="1:7" ht="15.75" customHeight="1" x14ac:dyDescent="0.25">
      <c r="A561" s="57"/>
      <c r="B561" s="57"/>
      <c r="C561" s="57"/>
      <c r="D561" s="57"/>
      <c r="E561" s="57"/>
      <c r="F561" s="57"/>
      <c r="G561" s="57"/>
    </row>
    <row r="562" spans="1:7" ht="15.75" customHeight="1" x14ac:dyDescent="0.25">
      <c r="A562" s="57"/>
      <c r="B562" s="57"/>
      <c r="C562" s="57"/>
      <c r="D562" s="57"/>
      <c r="E562" s="57"/>
      <c r="F562" s="57"/>
      <c r="G562" s="57"/>
    </row>
    <row r="563" spans="1:7" ht="15.75" customHeight="1" x14ac:dyDescent="0.25">
      <c r="A563" s="57"/>
      <c r="B563" s="57"/>
      <c r="C563" s="57"/>
      <c r="D563" s="57"/>
      <c r="E563" s="57"/>
      <c r="F563" s="57"/>
      <c r="G563" s="57"/>
    </row>
    <row r="564" spans="1:7" ht="15.75" customHeight="1" x14ac:dyDescent="0.25">
      <c r="A564" s="57"/>
      <c r="B564" s="57"/>
      <c r="C564" s="57"/>
      <c r="D564" s="57"/>
      <c r="E564" s="57"/>
      <c r="F564" s="57"/>
      <c r="G564" s="57"/>
    </row>
    <row r="565" spans="1:7" ht="15.75" customHeight="1" x14ac:dyDescent="0.25">
      <c r="A565" s="57"/>
      <c r="B565" s="57"/>
      <c r="C565" s="57"/>
      <c r="D565" s="57"/>
      <c r="E565" s="57"/>
      <c r="F565" s="57"/>
      <c r="G565" s="57"/>
    </row>
    <row r="566" spans="1:7" ht="15.75" customHeight="1" x14ac:dyDescent="0.25">
      <c r="A566" s="57"/>
      <c r="B566" s="57"/>
      <c r="C566" s="57"/>
      <c r="D566" s="57"/>
      <c r="E566" s="57"/>
      <c r="F566" s="57"/>
      <c r="G566" s="57"/>
    </row>
    <row r="567" spans="1:7" ht="15.75" customHeight="1" x14ac:dyDescent="0.25">
      <c r="A567" s="57"/>
      <c r="B567" s="57"/>
      <c r="C567" s="57"/>
      <c r="D567" s="57"/>
      <c r="E567" s="57"/>
      <c r="F567" s="57"/>
      <c r="G567" s="57"/>
    </row>
    <row r="568" spans="1:7" ht="15.75" customHeight="1" x14ac:dyDescent="0.25">
      <c r="A568" s="57"/>
      <c r="B568" s="57"/>
      <c r="C568" s="57"/>
      <c r="D568" s="57"/>
      <c r="E568" s="57"/>
      <c r="F568" s="57"/>
      <c r="G568" s="57"/>
    </row>
    <row r="569" spans="1:7" ht="15.75" customHeight="1" x14ac:dyDescent="0.25">
      <c r="A569" s="57"/>
      <c r="B569" s="57"/>
      <c r="C569" s="57"/>
      <c r="D569" s="57"/>
      <c r="E569" s="57"/>
      <c r="F569" s="57"/>
      <c r="G569" s="57"/>
    </row>
    <row r="570" spans="1:7" ht="15.75" customHeight="1" x14ac:dyDescent="0.25">
      <c r="A570" s="57"/>
      <c r="B570" s="57"/>
      <c r="C570" s="57"/>
      <c r="D570" s="57"/>
      <c r="E570" s="57"/>
      <c r="F570" s="57"/>
      <c r="G570" s="57"/>
    </row>
    <row r="571" spans="1:7" ht="15.75" customHeight="1" x14ac:dyDescent="0.25">
      <c r="A571" s="57"/>
      <c r="B571" s="57"/>
      <c r="C571" s="57"/>
      <c r="D571" s="57"/>
      <c r="E571" s="57"/>
      <c r="F571" s="57"/>
      <c r="G571" s="57"/>
    </row>
    <row r="572" spans="1:7" ht="15.75" customHeight="1" x14ac:dyDescent="0.25">
      <c r="A572" s="57"/>
      <c r="B572" s="57"/>
      <c r="C572" s="57"/>
      <c r="D572" s="57"/>
      <c r="E572" s="57"/>
      <c r="F572" s="57"/>
      <c r="G572" s="57"/>
    </row>
    <row r="573" spans="1:7" ht="15.75" customHeight="1" x14ac:dyDescent="0.25">
      <c r="A573" s="57"/>
      <c r="B573" s="57"/>
      <c r="C573" s="57"/>
      <c r="D573" s="57"/>
      <c r="E573" s="57"/>
      <c r="F573" s="57"/>
      <c r="G573" s="57"/>
    </row>
    <row r="574" spans="1:7" ht="15.75" customHeight="1" x14ac:dyDescent="0.25">
      <c r="A574" s="57"/>
      <c r="B574" s="57"/>
      <c r="C574" s="57"/>
      <c r="D574" s="57"/>
      <c r="E574" s="57"/>
      <c r="F574" s="57"/>
      <c r="G574" s="57"/>
    </row>
    <row r="575" spans="1:7" ht="15.75" customHeight="1" x14ac:dyDescent="0.25">
      <c r="A575" s="57"/>
      <c r="B575" s="57"/>
      <c r="C575" s="57"/>
      <c r="D575" s="57"/>
      <c r="E575" s="57"/>
      <c r="F575" s="57"/>
      <c r="G575" s="57"/>
    </row>
    <row r="576" spans="1:7" ht="15.75" customHeight="1" x14ac:dyDescent="0.25">
      <c r="A576" s="57"/>
      <c r="B576" s="57"/>
      <c r="C576" s="57"/>
      <c r="D576" s="57"/>
      <c r="E576" s="57"/>
      <c r="F576" s="57"/>
      <c r="G576" s="57"/>
    </row>
    <row r="577" spans="1:7" ht="15.75" customHeight="1" x14ac:dyDescent="0.25">
      <c r="A577" s="57"/>
      <c r="B577" s="57"/>
      <c r="C577" s="57"/>
      <c r="D577" s="57"/>
      <c r="E577" s="57"/>
      <c r="F577" s="57"/>
      <c r="G577" s="57"/>
    </row>
    <row r="578" spans="1:7" ht="15.75" customHeight="1" x14ac:dyDescent="0.25">
      <c r="A578" s="57"/>
      <c r="B578" s="57"/>
      <c r="C578" s="57"/>
      <c r="D578" s="57"/>
      <c r="E578" s="57"/>
      <c r="F578" s="57"/>
      <c r="G578" s="57"/>
    </row>
    <row r="579" spans="1:7" ht="15.75" customHeight="1" x14ac:dyDescent="0.25">
      <c r="A579" s="57"/>
      <c r="B579" s="57"/>
      <c r="C579" s="57"/>
      <c r="D579" s="57"/>
      <c r="E579" s="57"/>
      <c r="F579" s="57"/>
      <c r="G579" s="57"/>
    </row>
    <row r="580" spans="1:7" ht="15.75" customHeight="1" x14ac:dyDescent="0.25">
      <c r="A580" s="57"/>
      <c r="B580" s="57"/>
      <c r="C580" s="57"/>
      <c r="D580" s="57"/>
      <c r="E580" s="57"/>
      <c r="F580" s="57"/>
      <c r="G580" s="57"/>
    </row>
    <row r="581" spans="1:7" ht="15.75" customHeight="1" x14ac:dyDescent="0.25">
      <c r="A581" s="57"/>
      <c r="B581" s="57"/>
      <c r="C581" s="57"/>
      <c r="D581" s="57"/>
      <c r="E581" s="57"/>
      <c r="F581" s="57"/>
      <c r="G581" s="57"/>
    </row>
    <row r="582" spans="1:7" ht="15.75" customHeight="1" x14ac:dyDescent="0.25">
      <c r="A582" s="57"/>
      <c r="B582" s="57"/>
      <c r="C582" s="57"/>
      <c r="D582" s="57"/>
      <c r="E582" s="57"/>
      <c r="F582" s="57"/>
      <c r="G582" s="57"/>
    </row>
    <row r="583" spans="1:7" ht="15.75" customHeight="1" x14ac:dyDescent="0.25">
      <c r="A583" s="57"/>
      <c r="B583" s="57"/>
      <c r="C583" s="57"/>
      <c r="D583" s="57"/>
      <c r="E583" s="57"/>
      <c r="F583" s="57"/>
      <c r="G583" s="57"/>
    </row>
    <row r="584" spans="1:7" ht="15.75" customHeight="1" x14ac:dyDescent="0.25">
      <c r="A584" s="57"/>
      <c r="B584" s="57"/>
      <c r="C584" s="57"/>
      <c r="D584" s="57"/>
      <c r="E584" s="57"/>
      <c r="F584" s="57"/>
      <c r="G584" s="57"/>
    </row>
    <row r="585" spans="1:7" ht="15.75" customHeight="1" x14ac:dyDescent="0.25">
      <c r="A585" s="57"/>
      <c r="B585" s="57"/>
      <c r="C585" s="57"/>
      <c r="D585" s="57"/>
      <c r="E585" s="57"/>
      <c r="F585" s="57"/>
      <c r="G585" s="57"/>
    </row>
    <row r="586" spans="1:7" ht="15.75" customHeight="1" x14ac:dyDescent="0.25">
      <c r="A586" s="57"/>
      <c r="B586" s="57"/>
      <c r="C586" s="57"/>
      <c r="D586" s="57"/>
      <c r="E586" s="57"/>
      <c r="F586" s="57"/>
      <c r="G586" s="57"/>
    </row>
    <row r="587" spans="1:7" ht="15.75" customHeight="1" x14ac:dyDescent="0.25">
      <c r="A587" s="57"/>
      <c r="B587" s="57"/>
      <c r="C587" s="57"/>
      <c r="D587" s="57"/>
      <c r="E587" s="57"/>
      <c r="F587" s="57"/>
      <c r="G587" s="57"/>
    </row>
    <row r="588" spans="1:7" ht="15.75" customHeight="1" x14ac:dyDescent="0.25">
      <c r="A588" s="57"/>
      <c r="B588" s="57"/>
      <c r="C588" s="57"/>
      <c r="D588" s="57"/>
      <c r="E588" s="57"/>
      <c r="F588" s="57"/>
      <c r="G588" s="57"/>
    </row>
    <row r="589" spans="1:7" ht="15.75" customHeight="1" x14ac:dyDescent="0.25">
      <c r="A589" s="57"/>
      <c r="B589" s="57"/>
      <c r="C589" s="57"/>
      <c r="D589" s="57"/>
      <c r="E589" s="57"/>
      <c r="F589" s="57"/>
      <c r="G589" s="57"/>
    </row>
    <row r="590" spans="1:7" ht="15.75" customHeight="1" x14ac:dyDescent="0.25">
      <c r="A590" s="57"/>
      <c r="B590" s="57"/>
      <c r="C590" s="57"/>
      <c r="D590" s="57"/>
      <c r="E590" s="57"/>
      <c r="F590" s="57"/>
      <c r="G590" s="57"/>
    </row>
    <row r="591" spans="1:7" ht="15.75" customHeight="1" x14ac:dyDescent="0.25">
      <c r="A591" s="57"/>
      <c r="B591" s="57"/>
      <c r="C591" s="57"/>
      <c r="D591" s="57"/>
      <c r="E591" s="57"/>
      <c r="F591" s="57"/>
      <c r="G591" s="57"/>
    </row>
    <row r="592" spans="1:7" ht="15.75" customHeight="1" x14ac:dyDescent="0.25">
      <c r="A592" s="57"/>
      <c r="B592" s="57"/>
      <c r="C592" s="57"/>
      <c r="D592" s="57"/>
      <c r="E592" s="57"/>
      <c r="F592" s="57"/>
      <c r="G592" s="57"/>
    </row>
    <row r="593" spans="1:7" ht="15.75" customHeight="1" x14ac:dyDescent="0.25">
      <c r="A593" s="57"/>
      <c r="B593" s="57"/>
      <c r="C593" s="57"/>
      <c r="D593" s="57"/>
      <c r="E593" s="57"/>
      <c r="F593" s="57"/>
      <c r="G593" s="57"/>
    </row>
    <row r="594" spans="1:7" ht="15.75" customHeight="1" x14ac:dyDescent="0.25">
      <c r="A594" s="57"/>
      <c r="B594" s="57"/>
      <c r="C594" s="57"/>
      <c r="D594" s="57"/>
      <c r="E594" s="57"/>
      <c r="F594" s="57"/>
      <c r="G594" s="57"/>
    </row>
    <row r="595" spans="1:7" ht="15.75" customHeight="1" x14ac:dyDescent="0.25">
      <c r="A595" s="57"/>
      <c r="B595" s="57"/>
      <c r="C595" s="57"/>
      <c r="D595" s="57"/>
      <c r="E595" s="57"/>
      <c r="F595" s="57"/>
      <c r="G595" s="57"/>
    </row>
    <row r="596" spans="1:7" ht="15.75" customHeight="1" x14ac:dyDescent="0.25">
      <c r="A596" s="57"/>
      <c r="B596" s="57"/>
      <c r="C596" s="57"/>
      <c r="D596" s="57"/>
      <c r="E596" s="57"/>
      <c r="F596" s="57"/>
      <c r="G596" s="57"/>
    </row>
    <row r="597" spans="1:7" ht="15.75" customHeight="1" x14ac:dyDescent="0.25">
      <c r="A597" s="57"/>
      <c r="B597" s="57"/>
      <c r="C597" s="57"/>
      <c r="D597" s="57"/>
      <c r="E597" s="57"/>
      <c r="F597" s="57"/>
      <c r="G597" s="57"/>
    </row>
    <row r="598" spans="1:7" ht="15.75" customHeight="1" x14ac:dyDescent="0.25">
      <c r="A598" s="57"/>
      <c r="B598" s="57"/>
      <c r="C598" s="57"/>
      <c r="D598" s="57"/>
      <c r="E598" s="57"/>
      <c r="F598" s="57"/>
      <c r="G598" s="57"/>
    </row>
    <row r="599" spans="1:7" ht="15.75" customHeight="1" x14ac:dyDescent="0.25">
      <c r="A599" s="57"/>
      <c r="B599" s="57"/>
      <c r="C599" s="57"/>
      <c r="D599" s="57"/>
      <c r="E599" s="57"/>
      <c r="F599" s="57"/>
      <c r="G599" s="57"/>
    </row>
    <row r="600" spans="1:7" ht="15.75" customHeight="1" x14ac:dyDescent="0.25">
      <c r="A600" s="57"/>
      <c r="B600" s="57"/>
      <c r="C600" s="57"/>
      <c r="D600" s="57"/>
      <c r="E600" s="57"/>
      <c r="F600" s="57"/>
      <c r="G600" s="57"/>
    </row>
    <row r="601" spans="1:7" ht="15.75" customHeight="1" x14ac:dyDescent="0.25">
      <c r="A601" s="57"/>
      <c r="B601" s="57"/>
      <c r="C601" s="57"/>
      <c r="D601" s="57"/>
      <c r="E601" s="57"/>
      <c r="F601" s="57"/>
      <c r="G601" s="57"/>
    </row>
    <row r="602" spans="1:7" ht="15.75" customHeight="1" x14ac:dyDescent="0.25">
      <c r="A602" s="57"/>
      <c r="B602" s="57"/>
      <c r="C602" s="57"/>
      <c r="D602" s="57"/>
      <c r="E602" s="57"/>
      <c r="F602" s="57"/>
      <c r="G602" s="57"/>
    </row>
    <row r="603" spans="1:7" ht="15.75" customHeight="1" x14ac:dyDescent="0.25">
      <c r="A603" s="57"/>
      <c r="B603" s="57"/>
      <c r="C603" s="57"/>
      <c r="D603" s="57"/>
      <c r="E603" s="57"/>
      <c r="F603" s="57"/>
      <c r="G603" s="57"/>
    </row>
    <row r="604" spans="1:7" ht="15.75" customHeight="1" x14ac:dyDescent="0.25">
      <c r="A604" s="57"/>
      <c r="B604" s="57"/>
      <c r="C604" s="57"/>
      <c r="D604" s="57"/>
      <c r="E604" s="57"/>
      <c r="F604" s="57"/>
      <c r="G604" s="57"/>
    </row>
    <row r="605" spans="1:7" ht="15.75" customHeight="1" x14ac:dyDescent="0.25">
      <c r="A605" s="57"/>
      <c r="B605" s="57"/>
      <c r="C605" s="57"/>
      <c r="D605" s="57"/>
      <c r="E605" s="57"/>
      <c r="F605" s="57"/>
      <c r="G605" s="57"/>
    </row>
    <row r="606" spans="1:7" ht="15.75" customHeight="1" x14ac:dyDescent="0.25">
      <c r="A606" s="57"/>
      <c r="B606" s="57"/>
      <c r="C606" s="57"/>
      <c r="D606" s="57"/>
      <c r="E606" s="57"/>
      <c r="F606" s="57"/>
      <c r="G606" s="57"/>
    </row>
    <row r="607" spans="1:7" ht="15.75" customHeight="1" x14ac:dyDescent="0.25">
      <c r="A607" s="57"/>
      <c r="B607" s="57"/>
      <c r="C607" s="57"/>
      <c r="D607" s="57"/>
      <c r="E607" s="57"/>
      <c r="F607" s="57"/>
      <c r="G607" s="57"/>
    </row>
    <row r="608" spans="1:7" ht="15.75" customHeight="1" x14ac:dyDescent="0.25">
      <c r="A608" s="57"/>
      <c r="B608" s="57"/>
      <c r="C608" s="57"/>
      <c r="D608" s="57"/>
      <c r="E608" s="57"/>
      <c r="F608" s="57"/>
      <c r="G608" s="57"/>
    </row>
    <row r="609" spans="1:7" ht="15.75" customHeight="1" x14ac:dyDescent="0.25">
      <c r="A609" s="57"/>
      <c r="B609" s="57"/>
      <c r="C609" s="57"/>
      <c r="D609" s="57"/>
      <c r="E609" s="57"/>
      <c r="F609" s="57"/>
      <c r="G609" s="57"/>
    </row>
    <row r="610" spans="1:7" ht="15.75" customHeight="1" x14ac:dyDescent="0.25">
      <c r="A610" s="57"/>
      <c r="B610" s="57"/>
      <c r="C610" s="57"/>
      <c r="D610" s="57"/>
      <c r="E610" s="57"/>
      <c r="F610" s="57"/>
      <c r="G610" s="57"/>
    </row>
    <row r="611" spans="1:7" ht="15.75" customHeight="1" x14ac:dyDescent="0.25">
      <c r="A611" s="57"/>
      <c r="B611" s="57"/>
      <c r="C611" s="57"/>
      <c r="D611" s="57"/>
      <c r="E611" s="57"/>
      <c r="F611" s="57"/>
      <c r="G611" s="57"/>
    </row>
    <row r="612" spans="1:7" ht="15.75" customHeight="1" x14ac:dyDescent="0.25">
      <c r="A612" s="57"/>
      <c r="B612" s="57"/>
      <c r="C612" s="57"/>
      <c r="D612" s="57"/>
      <c r="E612" s="57"/>
      <c r="F612" s="57"/>
      <c r="G612" s="57"/>
    </row>
    <row r="613" spans="1:7" ht="15.75" customHeight="1" x14ac:dyDescent="0.25">
      <c r="A613" s="57"/>
      <c r="B613" s="57"/>
      <c r="C613" s="57"/>
      <c r="D613" s="57"/>
      <c r="E613" s="57"/>
      <c r="F613" s="57"/>
      <c r="G613" s="57"/>
    </row>
    <row r="614" spans="1:7" ht="15.75" customHeight="1" x14ac:dyDescent="0.25">
      <c r="A614" s="57"/>
      <c r="B614" s="57"/>
      <c r="C614" s="57"/>
      <c r="D614" s="57"/>
      <c r="E614" s="57"/>
      <c r="F614" s="57"/>
      <c r="G614" s="57"/>
    </row>
    <row r="615" spans="1:7" ht="15.75" customHeight="1" x14ac:dyDescent="0.25">
      <c r="A615" s="57"/>
      <c r="B615" s="57"/>
      <c r="C615" s="57"/>
      <c r="D615" s="57"/>
      <c r="E615" s="57"/>
      <c r="F615" s="57"/>
      <c r="G615" s="57"/>
    </row>
    <row r="616" spans="1:7" ht="15.75" customHeight="1" x14ac:dyDescent="0.25">
      <c r="A616" s="57"/>
      <c r="B616" s="57"/>
      <c r="C616" s="57"/>
      <c r="D616" s="57"/>
      <c r="E616" s="57"/>
      <c r="F616" s="57"/>
      <c r="G616" s="57"/>
    </row>
    <row r="617" spans="1:7" ht="15.75" customHeight="1" x14ac:dyDescent="0.25">
      <c r="A617" s="57"/>
      <c r="B617" s="57"/>
      <c r="C617" s="57"/>
      <c r="D617" s="57"/>
      <c r="E617" s="57"/>
      <c r="F617" s="57"/>
      <c r="G617" s="57"/>
    </row>
    <row r="618" spans="1:7" ht="15.75" customHeight="1" x14ac:dyDescent="0.25">
      <c r="A618" s="57"/>
      <c r="B618" s="57"/>
      <c r="C618" s="57"/>
      <c r="D618" s="57"/>
      <c r="E618" s="57"/>
      <c r="F618" s="57"/>
      <c r="G618" s="57"/>
    </row>
    <row r="619" spans="1:7" ht="15.75" customHeight="1" x14ac:dyDescent="0.25">
      <c r="A619" s="57"/>
      <c r="B619" s="57"/>
      <c r="C619" s="57"/>
      <c r="D619" s="57"/>
      <c r="E619" s="57"/>
      <c r="F619" s="57"/>
      <c r="G619" s="57"/>
    </row>
    <row r="620" spans="1:7" ht="15.75" customHeight="1" x14ac:dyDescent="0.25">
      <c r="A620" s="57"/>
      <c r="B620" s="57"/>
      <c r="C620" s="57"/>
      <c r="D620" s="57"/>
      <c r="E620" s="57"/>
      <c r="F620" s="57"/>
      <c r="G620" s="57"/>
    </row>
    <row r="621" spans="1:7" ht="15.75" customHeight="1" x14ac:dyDescent="0.25">
      <c r="A621" s="57"/>
      <c r="B621" s="57"/>
      <c r="C621" s="57"/>
      <c r="D621" s="57"/>
      <c r="E621" s="57"/>
      <c r="F621" s="57"/>
      <c r="G621" s="57"/>
    </row>
    <row r="622" spans="1:7" ht="15.75" customHeight="1" x14ac:dyDescent="0.25">
      <c r="A622" s="57"/>
      <c r="B622" s="57"/>
      <c r="C622" s="57"/>
      <c r="D622" s="57"/>
      <c r="E622" s="57"/>
      <c r="F622" s="57"/>
      <c r="G622" s="57"/>
    </row>
    <row r="623" spans="1:7" ht="15.75" customHeight="1" x14ac:dyDescent="0.25">
      <c r="A623" s="57"/>
      <c r="B623" s="57"/>
      <c r="C623" s="57"/>
      <c r="D623" s="57"/>
      <c r="E623" s="57"/>
      <c r="F623" s="57"/>
      <c r="G623" s="57"/>
    </row>
    <row r="624" spans="1:7" ht="15.75" customHeight="1" x14ac:dyDescent="0.25">
      <c r="A624" s="57"/>
      <c r="B624" s="57"/>
      <c r="C624" s="57"/>
      <c r="D624" s="57"/>
      <c r="E624" s="57"/>
      <c r="F624" s="57"/>
      <c r="G624" s="57"/>
    </row>
    <row r="625" spans="1:7" ht="15.75" customHeight="1" x14ac:dyDescent="0.25">
      <c r="A625" s="57"/>
      <c r="B625" s="57"/>
      <c r="C625" s="57"/>
      <c r="D625" s="57"/>
      <c r="E625" s="57"/>
      <c r="F625" s="57"/>
      <c r="G625" s="57"/>
    </row>
    <row r="626" spans="1:7" ht="15.75" customHeight="1" x14ac:dyDescent="0.25">
      <c r="A626" s="57"/>
      <c r="B626" s="57"/>
      <c r="C626" s="57"/>
      <c r="D626" s="57"/>
      <c r="E626" s="57"/>
      <c r="F626" s="57"/>
      <c r="G626" s="57"/>
    </row>
    <row r="627" spans="1:7" ht="15.75" customHeight="1" x14ac:dyDescent="0.25">
      <c r="A627" s="57"/>
      <c r="B627" s="57"/>
      <c r="C627" s="57"/>
      <c r="D627" s="57"/>
      <c r="E627" s="57"/>
      <c r="F627" s="57"/>
      <c r="G627" s="57"/>
    </row>
    <row r="628" spans="1:7" ht="15.75" customHeight="1" x14ac:dyDescent="0.25">
      <c r="A628" s="57"/>
      <c r="B628" s="57"/>
      <c r="C628" s="57"/>
      <c r="D628" s="57"/>
      <c r="E628" s="57"/>
      <c r="F628" s="57"/>
      <c r="G628" s="57"/>
    </row>
    <row r="629" spans="1:7" ht="15.75" customHeight="1" x14ac:dyDescent="0.25">
      <c r="A629" s="57"/>
      <c r="B629" s="57"/>
      <c r="C629" s="57"/>
      <c r="D629" s="57"/>
      <c r="E629" s="57"/>
      <c r="F629" s="57"/>
      <c r="G629" s="57"/>
    </row>
    <row r="630" spans="1:7" ht="15.75" customHeight="1" x14ac:dyDescent="0.25">
      <c r="A630" s="57"/>
      <c r="B630" s="57"/>
      <c r="C630" s="57"/>
      <c r="D630" s="57"/>
      <c r="E630" s="57"/>
      <c r="F630" s="57"/>
      <c r="G630" s="57"/>
    </row>
    <row r="631" spans="1:7" ht="15.75" customHeight="1" x14ac:dyDescent="0.25">
      <c r="A631" s="57"/>
      <c r="B631" s="57"/>
      <c r="C631" s="57"/>
      <c r="D631" s="57"/>
      <c r="E631" s="57"/>
      <c r="F631" s="57"/>
      <c r="G631" s="57"/>
    </row>
    <row r="632" spans="1:7" ht="15.75" customHeight="1" x14ac:dyDescent="0.25">
      <c r="A632" s="57"/>
      <c r="B632" s="57"/>
      <c r="C632" s="57"/>
      <c r="D632" s="57"/>
      <c r="E632" s="57"/>
      <c r="F632" s="57"/>
      <c r="G632" s="57"/>
    </row>
    <row r="633" spans="1:7" ht="15.75" customHeight="1" x14ac:dyDescent="0.25">
      <c r="A633" s="57"/>
      <c r="B633" s="57"/>
      <c r="C633" s="57"/>
      <c r="D633" s="57"/>
      <c r="E633" s="57"/>
      <c r="F633" s="57"/>
      <c r="G633" s="57"/>
    </row>
    <row r="634" spans="1:7" ht="15.75" customHeight="1" x14ac:dyDescent="0.25">
      <c r="A634" s="57"/>
      <c r="B634" s="57"/>
      <c r="C634" s="57"/>
      <c r="D634" s="57"/>
      <c r="E634" s="57"/>
      <c r="F634" s="57"/>
      <c r="G634" s="57"/>
    </row>
    <row r="635" spans="1:7" ht="15.75" customHeight="1" x14ac:dyDescent="0.25">
      <c r="A635" s="57"/>
      <c r="B635" s="57"/>
      <c r="C635" s="57"/>
      <c r="D635" s="57"/>
      <c r="E635" s="57"/>
      <c r="F635" s="57"/>
      <c r="G635" s="57"/>
    </row>
    <row r="636" spans="1:7" ht="15.75" customHeight="1" x14ac:dyDescent="0.25">
      <c r="A636" s="57"/>
      <c r="B636" s="57"/>
      <c r="C636" s="57"/>
      <c r="D636" s="57"/>
      <c r="E636" s="57"/>
      <c r="F636" s="57"/>
      <c r="G636" s="57"/>
    </row>
    <row r="637" spans="1:7" ht="15.75" customHeight="1" x14ac:dyDescent="0.25">
      <c r="A637" s="57"/>
      <c r="B637" s="57"/>
      <c r="C637" s="57"/>
      <c r="D637" s="57"/>
      <c r="E637" s="57"/>
      <c r="F637" s="57"/>
      <c r="G637" s="57"/>
    </row>
    <row r="638" spans="1:7" ht="15.75" customHeight="1" x14ac:dyDescent="0.25">
      <c r="A638" s="57"/>
      <c r="B638" s="57"/>
      <c r="C638" s="57"/>
      <c r="D638" s="57"/>
      <c r="E638" s="57"/>
      <c r="F638" s="57"/>
      <c r="G638" s="57"/>
    </row>
    <row r="639" spans="1:7" ht="15.75" customHeight="1" x14ac:dyDescent="0.25">
      <c r="A639" s="57"/>
      <c r="B639" s="57"/>
      <c r="C639" s="57"/>
      <c r="D639" s="57"/>
      <c r="E639" s="57"/>
      <c r="F639" s="57"/>
      <c r="G639" s="57"/>
    </row>
    <row r="640" spans="1:7" ht="15.75" customHeight="1" x14ac:dyDescent="0.25">
      <c r="A640" s="57"/>
      <c r="B640" s="57"/>
      <c r="C640" s="57"/>
      <c r="D640" s="57"/>
      <c r="E640" s="57"/>
      <c r="F640" s="57"/>
      <c r="G640" s="57"/>
    </row>
    <row r="641" spans="1:7" ht="15.75" customHeight="1" x14ac:dyDescent="0.25">
      <c r="A641" s="57"/>
      <c r="B641" s="57"/>
      <c r="C641" s="57"/>
      <c r="D641" s="57"/>
      <c r="E641" s="57"/>
      <c r="F641" s="57"/>
      <c r="G641" s="57"/>
    </row>
    <row r="642" spans="1:7" ht="15.75" customHeight="1" x14ac:dyDescent="0.25">
      <c r="A642" s="57"/>
      <c r="B642" s="57"/>
      <c r="C642" s="57"/>
      <c r="D642" s="57"/>
      <c r="E642" s="57"/>
      <c r="F642" s="57"/>
      <c r="G642" s="57"/>
    </row>
    <row r="643" spans="1:7" ht="15.75" customHeight="1" x14ac:dyDescent="0.25"/>
    <row r="644" spans="1:7" ht="15.75" customHeight="1" x14ac:dyDescent="0.25"/>
    <row r="645" spans="1:7" ht="15.75" customHeight="1" x14ac:dyDescent="0.25"/>
    <row r="646" spans="1:7" ht="15.75" customHeight="1" x14ac:dyDescent="0.25"/>
    <row r="647" spans="1:7" ht="15.75" customHeight="1" x14ac:dyDescent="0.25"/>
    <row r="648" spans="1:7" ht="15.75" customHeight="1" x14ac:dyDescent="0.25"/>
    <row r="649" spans="1:7" ht="15.75" customHeight="1" x14ac:dyDescent="0.25"/>
    <row r="650" spans="1:7" ht="15.75" customHeight="1" x14ac:dyDescent="0.25"/>
    <row r="651" spans="1:7" ht="15.75" customHeight="1" x14ac:dyDescent="0.25"/>
    <row r="652" spans="1:7" ht="15.75" customHeight="1" x14ac:dyDescent="0.25"/>
    <row r="653" spans="1:7" ht="15.75" customHeight="1" x14ac:dyDescent="0.25"/>
    <row r="654" spans="1:7" ht="15.75" customHeight="1" x14ac:dyDescent="0.25"/>
    <row r="655" spans="1:7" ht="15.75" customHeight="1" x14ac:dyDescent="0.25"/>
    <row r="656" spans="1:7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3:G442" xr:uid="{00000000-0009-0000-0000-000000000000}"/>
  <printOptions horizontalCentered="1"/>
  <pageMargins left="0.31527777777777799" right="0.31527777777777799" top="0.55138888888888904" bottom="0.55138888888888904" header="0" footer="0"/>
  <pageSetup paperSize="9" scale="63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topLeftCell="A470" zoomScaleNormal="100" workbookViewId="0">
      <selection activeCell="F488" sqref="F488:H489"/>
    </sheetView>
  </sheetViews>
  <sheetFormatPr baseColWidth="10" defaultColWidth="14.42578125" defaultRowHeight="15" customHeight="1" outlineLevelRow="2" x14ac:dyDescent="0.25"/>
  <cols>
    <col min="1" max="1" width="4.7109375" customWidth="1"/>
    <col min="2" max="2" width="4.85546875" customWidth="1"/>
    <col min="3" max="3" width="8.5703125" customWidth="1"/>
    <col min="4" max="4" width="9.42578125" customWidth="1"/>
    <col min="5" max="5" width="45.7109375" customWidth="1"/>
    <col min="6" max="6" width="44.28515625" customWidth="1"/>
    <col min="7" max="7" width="14.28515625" customWidth="1"/>
    <col min="8" max="26" width="10.7109375" customWidth="1"/>
  </cols>
  <sheetData>
    <row r="1" spans="1:7" ht="25.5" x14ac:dyDescent="0.25">
      <c r="A1" s="58" t="s">
        <v>2</v>
      </c>
      <c r="B1" s="59" t="s">
        <v>3</v>
      </c>
      <c r="C1" s="59" t="s">
        <v>4</v>
      </c>
      <c r="D1" s="59" t="s">
        <v>5</v>
      </c>
      <c r="E1" s="59" t="s">
        <v>6</v>
      </c>
      <c r="F1" s="59" t="s">
        <v>7</v>
      </c>
      <c r="G1" s="60" t="s">
        <v>8</v>
      </c>
    </row>
    <row r="2" spans="1:7" ht="25.5" outlineLevel="2" x14ac:dyDescent="0.25">
      <c r="A2" s="61">
        <v>1</v>
      </c>
      <c r="B2" s="62">
        <v>3</v>
      </c>
      <c r="C2" s="62">
        <v>31000</v>
      </c>
      <c r="D2" s="63" t="s">
        <v>168</v>
      </c>
      <c r="E2" s="64" t="s">
        <v>169</v>
      </c>
      <c r="F2" s="65" t="s">
        <v>170</v>
      </c>
      <c r="G2" s="66">
        <v>263298.03000000003</v>
      </c>
    </row>
    <row r="3" spans="1:7" outlineLevel="2" x14ac:dyDescent="0.25">
      <c r="A3" s="67">
        <v>1</v>
      </c>
      <c r="B3" s="68">
        <v>3</v>
      </c>
      <c r="C3" s="68">
        <v>35200</v>
      </c>
      <c r="D3" s="69" t="s">
        <v>168</v>
      </c>
      <c r="E3" s="70" t="s">
        <v>169</v>
      </c>
      <c r="F3" s="71" t="s">
        <v>171</v>
      </c>
      <c r="G3" s="72">
        <v>40000</v>
      </c>
    </row>
    <row r="4" spans="1:7" outlineLevel="2" x14ac:dyDescent="0.25">
      <c r="A4" s="73">
        <v>1</v>
      </c>
      <c r="B4" s="69">
        <v>9</v>
      </c>
      <c r="C4" s="69">
        <v>91300</v>
      </c>
      <c r="D4" s="69" t="s">
        <v>168</v>
      </c>
      <c r="E4" s="74" t="s">
        <v>169</v>
      </c>
      <c r="F4" s="75" t="s">
        <v>251</v>
      </c>
      <c r="G4" s="76">
        <v>518728.97</v>
      </c>
    </row>
    <row r="5" spans="1:7" outlineLevel="1" x14ac:dyDescent="0.25">
      <c r="A5" s="77"/>
      <c r="B5" s="78"/>
      <c r="C5" s="79"/>
      <c r="D5" s="80" t="s">
        <v>255</v>
      </c>
      <c r="E5" s="81" t="s">
        <v>256</v>
      </c>
      <c r="F5" s="82"/>
      <c r="G5" s="83">
        <f>SUBTOTAL(9,G2:G4)</f>
        <v>822027</v>
      </c>
    </row>
    <row r="6" spans="1:7" outlineLevel="2" x14ac:dyDescent="0.25">
      <c r="A6" s="84">
        <v>4</v>
      </c>
      <c r="B6" s="69">
        <v>1</v>
      </c>
      <c r="C6" s="69">
        <v>12001</v>
      </c>
      <c r="D6" s="69">
        <v>1320</v>
      </c>
      <c r="E6" s="85" t="s">
        <v>22</v>
      </c>
      <c r="F6" s="85" t="s">
        <v>23</v>
      </c>
      <c r="G6" s="86">
        <v>15905.0128</v>
      </c>
    </row>
    <row r="7" spans="1:7" outlineLevel="2" x14ac:dyDescent="0.25">
      <c r="A7" s="84">
        <v>4</v>
      </c>
      <c r="B7" s="69">
        <v>1</v>
      </c>
      <c r="C7" s="69">
        <v>12002</v>
      </c>
      <c r="D7" s="69">
        <v>1320</v>
      </c>
      <c r="E7" s="87" t="s">
        <v>22</v>
      </c>
      <c r="F7" s="85" t="s">
        <v>28</v>
      </c>
      <c r="G7" s="88">
        <v>85092.1728</v>
      </c>
    </row>
    <row r="8" spans="1:7" outlineLevel="2" x14ac:dyDescent="0.25">
      <c r="A8" s="84">
        <v>4</v>
      </c>
      <c r="B8" s="69">
        <v>1</v>
      </c>
      <c r="C8" s="69">
        <v>12003</v>
      </c>
      <c r="D8" s="69">
        <v>1320</v>
      </c>
      <c r="E8" s="87" t="s">
        <v>22</v>
      </c>
      <c r="F8" s="85" t="s">
        <v>18</v>
      </c>
      <c r="G8" s="86">
        <v>304535.98</v>
      </c>
    </row>
    <row r="9" spans="1:7" outlineLevel="2" x14ac:dyDescent="0.25">
      <c r="A9" s="84">
        <v>4</v>
      </c>
      <c r="B9" s="69">
        <v>1</v>
      </c>
      <c r="C9" s="69">
        <v>12006</v>
      </c>
      <c r="D9" s="69">
        <v>1320</v>
      </c>
      <c r="E9" s="87" t="s">
        <v>22</v>
      </c>
      <c r="F9" s="85" t="s">
        <v>36</v>
      </c>
      <c r="G9" s="86">
        <v>63020.807500000003</v>
      </c>
    </row>
    <row r="10" spans="1:7" outlineLevel="2" x14ac:dyDescent="0.25">
      <c r="A10" s="84">
        <v>4</v>
      </c>
      <c r="B10" s="69">
        <v>1</v>
      </c>
      <c r="C10" s="69">
        <v>12009</v>
      </c>
      <c r="D10" s="69">
        <v>1320</v>
      </c>
      <c r="E10" s="87" t="s">
        <v>22</v>
      </c>
      <c r="F10" s="85" t="s">
        <v>37</v>
      </c>
      <c r="G10" s="86">
        <v>27080.28</v>
      </c>
    </row>
    <row r="11" spans="1:7" outlineLevel="2" x14ac:dyDescent="0.25">
      <c r="A11" s="84">
        <v>4</v>
      </c>
      <c r="B11" s="69">
        <v>1</v>
      </c>
      <c r="C11" s="69">
        <v>12100</v>
      </c>
      <c r="D11" s="69">
        <v>1320</v>
      </c>
      <c r="E11" s="87" t="s">
        <v>22</v>
      </c>
      <c r="F11" s="85" t="s">
        <v>38</v>
      </c>
      <c r="G11" s="86">
        <v>288514.49479999999</v>
      </c>
    </row>
    <row r="12" spans="1:7" outlineLevel="2" x14ac:dyDescent="0.25">
      <c r="A12" s="84">
        <v>4</v>
      </c>
      <c r="B12" s="69">
        <v>1</v>
      </c>
      <c r="C12" s="69">
        <v>12101</v>
      </c>
      <c r="D12" s="69">
        <v>1320</v>
      </c>
      <c r="E12" s="87" t="s">
        <v>22</v>
      </c>
      <c r="F12" s="85" t="s">
        <v>39</v>
      </c>
      <c r="G12" s="86">
        <v>576961.22589999996</v>
      </c>
    </row>
    <row r="13" spans="1:7" outlineLevel="2" x14ac:dyDescent="0.25">
      <c r="A13" s="84">
        <v>4</v>
      </c>
      <c r="B13" s="69">
        <v>1</v>
      </c>
      <c r="C13" s="69">
        <v>15000</v>
      </c>
      <c r="D13" s="69">
        <v>1320</v>
      </c>
      <c r="E13" s="87" t="s">
        <v>22</v>
      </c>
      <c r="F13" s="85" t="s">
        <v>57</v>
      </c>
      <c r="G13" s="88">
        <v>55190.860800000002</v>
      </c>
    </row>
    <row r="14" spans="1:7" outlineLevel="2" x14ac:dyDescent="0.25">
      <c r="A14" s="84">
        <v>4</v>
      </c>
      <c r="B14" s="69">
        <v>1</v>
      </c>
      <c r="C14" s="69">
        <v>15000</v>
      </c>
      <c r="D14" s="69">
        <v>1320</v>
      </c>
      <c r="E14" s="87" t="s">
        <v>22</v>
      </c>
      <c r="F14" s="85" t="s">
        <v>41</v>
      </c>
      <c r="G14" s="86">
        <v>124645.07508</v>
      </c>
    </row>
    <row r="15" spans="1:7" outlineLevel="2" x14ac:dyDescent="0.25">
      <c r="A15" s="84">
        <v>4</v>
      </c>
      <c r="B15" s="69">
        <v>1</v>
      </c>
      <c r="C15" s="69">
        <v>15100</v>
      </c>
      <c r="D15" s="69">
        <v>1320</v>
      </c>
      <c r="E15" s="85" t="s">
        <v>22</v>
      </c>
      <c r="F15" s="85" t="s">
        <v>58</v>
      </c>
      <c r="G15" s="86">
        <v>119822.29578</v>
      </c>
    </row>
    <row r="16" spans="1:7" outlineLevel="2" x14ac:dyDescent="0.25">
      <c r="A16" s="84">
        <v>4</v>
      </c>
      <c r="B16" s="69">
        <v>1</v>
      </c>
      <c r="C16" s="69">
        <v>16000</v>
      </c>
      <c r="D16" s="69">
        <v>1320</v>
      </c>
      <c r="E16" s="87" t="s">
        <v>22</v>
      </c>
      <c r="F16" s="85" t="s">
        <v>59</v>
      </c>
      <c r="G16" s="86">
        <v>548053.51</v>
      </c>
    </row>
    <row r="17" spans="1:7" outlineLevel="2" x14ac:dyDescent="0.25">
      <c r="A17" s="84">
        <v>4</v>
      </c>
      <c r="B17" s="69">
        <v>1</v>
      </c>
      <c r="C17" s="69">
        <v>16204</v>
      </c>
      <c r="D17" s="69">
        <v>1320</v>
      </c>
      <c r="E17" s="87" t="s">
        <v>22</v>
      </c>
      <c r="F17" s="85" t="s">
        <v>60</v>
      </c>
      <c r="G17" s="88">
        <v>24133.962960000001</v>
      </c>
    </row>
    <row r="18" spans="1:7" ht="25.5" outlineLevel="2" x14ac:dyDescent="0.25">
      <c r="A18" s="67">
        <v>4</v>
      </c>
      <c r="B18" s="68">
        <v>2</v>
      </c>
      <c r="C18" s="68">
        <v>21300</v>
      </c>
      <c r="D18" s="68">
        <v>1320</v>
      </c>
      <c r="E18" s="70" t="s">
        <v>22</v>
      </c>
      <c r="F18" s="71" t="s">
        <v>71</v>
      </c>
      <c r="G18" s="72">
        <v>2000</v>
      </c>
    </row>
    <row r="19" spans="1:7" ht="25.5" outlineLevel="2" x14ac:dyDescent="0.25">
      <c r="A19" s="67">
        <v>4</v>
      </c>
      <c r="B19" s="68">
        <v>2</v>
      </c>
      <c r="C19" s="68">
        <v>21400</v>
      </c>
      <c r="D19" s="68">
        <v>1320</v>
      </c>
      <c r="E19" s="70" t="s">
        <v>22</v>
      </c>
      <c r="F19" s="71" t="s">
        <v>74</v>
      </c>
      <c r="G19" s="72">
        <v>20000</v>
      </c>
    </row>
    <row r="20" spans="1:7" outlineLevel="2" x14ac:dyDescent="0.25">
      <c r="A20" s="67">
        <v>4</v>
      </c>
      <c r="B20" s="68">
        <v>2</v>
      </c>
      <c r="C20" s="68">
        <v>22000</v>
      </c>
      <c r="D20" s="68">
        <v>1320</v>
      </c>
      <c r="E20" s="71" t="s">
        <v>22</v>
      </c>
      <c r="F20" s="71" t="s">
        <v>77</v>
      </c>
      <c r="G20" s="72">
        <v>2400</v>
      </c>
    </row>
    <row r="21" spans="1:7" outlineLevel="2" x14ac:dyDescent="0.25">
      <c r="A21" s="67">
        <v>4</v>
      </c>
      <c r="B21" s="68">
        <v>2</v>
      </c>
      <c r="C21" s="68">
        <v>22002</v>
      </c>
      <c r="D21" s="68">
        <v>1320</v>
      </c>
      <c r="E21" s="70" t="s">
        <v>22</v>
      </c>
      <c r="F21" s="71" t="s">
        <v>80</v>
      </c>
      <c r="G21" s="86">
        <v>6000</v>
      </c>
    </row>
    <row r="22" spans="1:7" outlineLevel="2" x14ac:dyDescent="0.25">
      <c r="A22" s="67">
        <v>4</v>
      </c>
      <c r="B22" s="68">
        <v>2</v>
      </c>
      <c r="C22" s="68">
        <v>22100</v>
      </c>
      <c r="D22" s="68">
        <v>1320</v>
      </c>
      <c r="E22" s="70" t="s">
        <v>22</v>
      </c>
      <c r="F22" s="71" t="s">
        <v>81</v>
      </c>
      <c r="G22" s="86">
        <v>15000</v>
      </c>
    </row>
    <row r="23" spans="1:7" outlineLevel="2" x14ac:dyDescent="0.25">
      <c r="A23" s="67">
        <v>4</v>
      </c>
      <c r="B23" s="68">
        <v>2</v>
      </c>
      <c r="C23" s="68">
        <v>22103</v>
      </c>
      <c r="D23" s="68">
        <v>1320</v>
      </c>
      <c r="E23" s="70" t="s">
        <v>22</v>
      </c>
      <c r="F23" s="71" t="s">
        <v>83</v>
      </c>
      <c r="G23" s="72">
        <v>20900</v>
      </c>
    </row>
    <row r="24" spans="1:7" outlineLevel="2" x14ac:dyDescent="0.25">
      <c r="A24" s="67">
        <v>4</v>
      </c>
      <c r="B24" s="68">
        <v>2</v>
      </c>
      <c r="C24" s="68">
        <v>22699</v>
      </c>
      <c r="D24" s="68">
        <v>1320</v>
      </c>
      <c r="E24" s="71" t="s">
        <v>22</v>
      </c>
      <c r="F24" s="71" t="s">
        <v>132</v>
      </c>
      <c r="G24" s="72">
        <v>15000</v>
      </c>
    </row>
    <row r="25" spans="1:7" outlineLevel="2" x14ac:dyDescent="0.25">
      <c r="A25" s="67">
        <v>4</v>
      </c>
      <c r="B25" s="68">
        <v>2</v>
      </c>
      <c r="C25" s="68">
        <v>22701</v>
      </c>
      <c r="D25" s="68">
        <v>1320</v>
      </c>
      <c r="E25" s="70" t="s">
        <v>22</v>
      </c>
      <c r="F25" s="71" t="s">
        <v>144</v>
      </c>
      <c r="G25" s="72">
        <v>5000</v>
      </c>
    </row>
    <row r="26" spans="1:7" ht="25.5" outlineLevel="2" x14ac:dyDescent="0.25">
      <c r="A26" s="67">
        <v>4</v>
      </c>
      <c r="B26" s="68">
        <v>2</v>
      </c>
      <c r="C26" s="68">
        <v>22799</v>
      </c>
      <c r="D26" s="68">
        <v>1320</v>
      </c>
      <c r="E26" s="70" t="s">
        <v>22</v>
      </c>
      <c r="F26" s="71" t="s">
        <v>154</v>
      </c>
      <c r="G26" s="72">
        <v>28919</v>
      </c>
    </row>
    <row r="27" spans="1:7" ht="25.5" outlineLevel="2" x14ac:dyDescent="0.25">
      <c r="A27" s="67">
        <v>4</v>
      </c>
      <c r="B27" s="68">
        <v>6</v>
      </c>
      <c r="C27" s="68">
        <v>62900</v>
      </c>
      <c r="D27" s="68">
        <v>1320</v>
      </c>
      <c r="E27" s="27" t="s">
        <v>22</v>
      </c>
      <c r="F27" s="28" t="s">
        <v>237</v>
      </c>
      <c r="G27" s="72">
        <v>25000</v>
      </c>
    </row>
    <row r="28" spans="1:7" ht="15.75" customHeight="1" outlineLevel="1" x14ac:dyDescent="0.25">
      <c r="A28" s="77"/>
      <c r="B28" s="78"/>
      <c r="C28" s="79"/>
      <c r="D28" s="80" t="s">
        <v>257</v>
      </c>
      <c r="E28" s="81" t="s">
        <v>258</v>
      </c>
      <c r="F28" s="82"/>
      <c r="G28" s="83">
        <f>SUBTOTAL(9,G6:G27)</f>
        <v>2373174.6784199998</v>
      </c>
    </row>
    <row r="29" spans="1:7" ht="15.75" customHeight="1" outlineLevel="2" x14ac:dyDescent="0.25">
      <c r="A29" s="67">
        <v>4</v>
      </c>
      <c r="B29" s="68">
        <v>4</v>
      </c>
      <c r="C29" s="68">
        <v>48000</v>
      </c>
      <c r="D29" s="69">
        <v>1350</v>
      </c>
      <c r="E29" s="70" t="s">
        <v>179</v>
      </c>
      <c r="F29" s="71" t="s">
        <v>180</v>
      </c>
      <c r="G29" s="72">
        <v>5000</v>
      </c>
    </row>
    <row r="30" spans="1:7" ht="15.75" customHeight="1" outlineLevel="1" x14ac:dyDescent="0.25">
      <c r="A30" s="77"/>
      <c r="B30" s="78"/>
      <c r="C30" s="79"/>
      <c r="D30" s="80" t="s">
        <v>259</v>
      </c>
      <c r="E30" s="81" t="s">
        <v>260</v>
      </c>
      <c r="F30" s="82"/>
      <c r="G30" s="83">
        <f>SUBTOTAL(9,G29)</f>
        <v>5000</v>
      </c>
    </row>
    <row r="31" spans="1:7" ht="15.75" customHeight="1" outlineLevel="2" x14ac:dyDescent="0.25">
      <c r="A31" s="84">
        <v>2</v>
      </c>
      <c r="B31" s="69">
        <v>1</v>
      </c>
      <c r="C31" s="69">
        <v>12000</v>
      </c>
      <c r="D31" s="69">
        <v>1500</v>
      </c>
      <c r="E31" s="85" t="s">
        <v>11</v>
      </c>
      <c r="F31" s="85" t="s">
        <v>12</v>
      </c>
      <c r="G31" s="86">
        <v>48896.583948</v>
      </c>
    </row>
    <row r="32" spans="1:7" ht="15.75" customHeight="1" outlineLevel="2" x14ac:dyDescent="0.25">
      <c r="A32" s="84">
        <v>2</v>
      </c>
      <c r="B32" s="69">
        <v>1</v>
      </c>
      <c r="C32" s="69">
        <v>12001</v>
      </c>
      <c r="D32" s="69">
        <v>1500</v>
      </c>
      <c r="E32" s="85" t="s">
        <v>11</v>
      </c>
      <c r="F32" s="85" t="s">
        <v>23</v>
      </c>
      <c r="G32" s="86">
        <v>95430.07</v>
      </c>
    </row>
    <row r="33" spans="1:7" ht="15.75" customHeight="1" outlineLevel="2" x14ac:dyDescent="0.25">
      <c r="A33" s="84">
        <v>2</v>
      </c>
      <c r="B33" s="69">
        <v>1</v>
      </c>
      <c r="C33" s="69">
        <v>12003</v>
      </c>
      <c r="D33" s="69">
        <v>1500</v>
      </c>
      <c r="E33" s="87" t="s">
        <v>11</v>
      </c>
      <c r="F33" s="85" t="s">
        <v>18</v>
      </c>
      <c r="G33" s="86">
        <v>36544.31</v>
      </c>
    </row>
    <row r="34" spans="1:7" ht="15.75" customHeight="1" outlineLevel="2" x14ac:dyDescent="0.25">
      <c r="A34" s="84">
        <v>2</v>
      </c>
      <c r="B34" s="69">
        <v>1</v>
      </c>
      <c r="C34" s="69">
        <v>12006</v>
      </c>
      <c r="D34" s="69">
        <v>1500</v>
      </c>
      <c r="E34" s="87" t="s">
        <v>11</v>
      </c>
      <c r="F34" s="85" t="s">
        <v>36</v>
      </c>
      <c r="G34" s="86">
        <v>33738.144399999997</v>
      </c>
    </row>
    <row r="35" spans="1:7" ht="15.75" customHeight="1" outlineLevel="2" x14ac:dyDescent="0.25">
      <c r="A35" s="84">
        <v>2</v>
      </c>
      <c r="B35" s="69">
        <v>1</v>
      </c>
      <c r="C35" s="69">
        <v>12100</v>
      </c>
      <c r="D35" s="69">
        <v>1500</v>
      </c>
      <c r="E35" s="85" t="s">
        <v>11</v>
      </c>
      <c r="F35" s="85" t="s">
        <v>38</v>
      </c>
      <c r="G35" s="86">
        <v>97357.126871999993</v>
      </c>
    </row>
    <row r="36" spans="1:7" ht="15.75" customHeight="1" outlineLevel="2" x14ac:dyDescent="0.25">
      <c r="A36" s="84">
        <v>2</v>
      </c>
      <c r="B36" s="69">
        <v>1</v>
      </c>
      <c r="C36" s="69">
        <v>12101</v>
      </c>
      <c r="D36" s="69">
        <v>1500</v>
      </c>
      <c r="E36" s="85" t="s">
        <v>11</v>
      </c>
      <c r="F36" s="85" t="s">
        <v>39</v>
      </c>
      <c r="G36" s="86">
        <v>175623.42292800001</v>
      </c>
    </row>
    <row r="37" spans="1:7" ht="15.75" customHeight="1" outlineLevel="2" x14ac:dyDescent="0.25">
      <c r="A37" s="84">
        <v>2</v>
      </c>
      <c r="B37" s="69">
        <v>1</v>
      </c>
      <c r="C37" s="69">
        <v>12103</v>
      </c>
      <c r="D37" s="69">
        <v>1500</v>
      </c>
      <c r="E37" s="85" t="s">
        <v>11</v>
      </c>
      <c r="F37" s="85" t="s">
        <v>42</v>
      </c>
      <c r="G37" s="86">
        <v>16460.06538</v>
      </c>
    </row>
    <row r="38" spans="1:7" ht="15.75" customHeight="1" outlineLevel="2" x14ac:dyDescent="0.25">
      <c r="A38" s="84">
        <v>2</v>
      </c>
      <c r="B38" s="69">
        <v>1</v>
      </c>
      <c r="C38" s="69">
        <v>13100</v>
      </c>
      <c r="D38" s="69">
        <v>1500</v>
      </c>
      <c r="E38" s="87" t="s">
        <v>11</v>
      </c>
      <c r="F38" s="85" t="s">
        <v>51</v>
      </c>
      <c r="G38" s="86">
        <v>40439.842283999998</v>
      </c>
    </row>
    <row r="39" spans="1:7" ht="15.75" customHeight="1" outlineLevel="2" x14ac:dyDescent="0.25">
      <c r="A39" s="84">
        <v>2</v>
      </c>
      <c r="B39" s="69">
        <v>1</v>
      </c>
      <c r="C39" s="69">
        <v>16000</v>
      </c>
      <c r="D39" s="69">
        <v>1500</v>
      </c>
      <c r="E39" s="85" t="s">
        <v>11</v>
      </c>
      <c r="F39" s="85" t="s">
        <v>59</v>
      </c>
      <c r="G39" s="86">
        <v>160000</v>
      </c>
    </row>
    <row r="40" spans="1:7" ht="15.75" customHeight="1" outlineLevel="2" x14ac:dyDescent="0.25">
      <c r="A40" s="67">
        <v>2</v>
      </c>
      <c r="B40" s="68">
        <v>2</v>
      </c>
      <c r="C40" s="68">
        <v>22000</v>
      </c>
      <c r="D40" s="68">
        <v>1500</v>
      </c>
      <c r="E40" s="70" t="s">
        <v>11</v>
      </c>
      <c r="F40" s="71" t="s">
        <v>77</v>
      </c>
      <c r="G40" s="72">
        <v>1200</v>
      </c>
    </row>
    <row r="41" spans="1:7" ht="15.75" customHeight="1" outlineLevel="2" x14ac:dyDescent="0.25">
      <c r="A41" s="67">
        <v>2</v>
      </c>
      <c r="B41" s="68">
        <v>2</v>
      </c>
      <c r="C41" s="68">
        <v>22001</v>
      </c>
      <c r="D41" s="68">
        <v>1500</v>
      </c>
      <c r="E41" s="70" t="s">
        <v>11</v>
      </c>
      <c r="F41" s="71" t="s">
        <v>79</v>
      </c>
      <c r="G41" s="89">
        <v>1000</v>
      </c>
    </row>
    <row r="42" spans="1:7" ht="15.75" customHeight="1" outlineLevel="2" x14ac:dyDescent="0.25">
      <c r="A42" s="67">
        <v>2</v>
      </c>
      <c r="B42" s="68">
        <v>2</v>
      </c>
      <c r="C42" s="68">
        <v>22706</v>
      </c>
      <c r="D42" s="68">
        <v>1500</v>
      </c>
      <c r="E42" s="70" t="s">
        <v>11</v>
      </c>
      <c r="F42" s="71" t="s">
        <v>145</v>
      </c>
      <c r="G42" s="86">
        <v>50000</v>
      </c>
    </row>
    <row r="43" spans="1:7" ht="15.75" customHeight="1" outlineLevel="2" x14ac:dyDescent="0.25">
      <c r="A43" s="67">
        <v>2</v>
      </c>
      <c r="B43" s="68">
        <v>4</v>
      </c>
      <c r="C43" s="68">
        <v>48000</v>
      </c>
      <c r="D43" s="68">
        <v>1500</v>
      </c>
      <c r="E43" s="71" t="s">
        <v>11</v>
      </c>
      <c r="F43" s="71" t="s">
        <v>180</v>
      </c>
      <c r="G43" s="89">
        <v>30000</v>
      </c>
    </row>
    <row r="44" spans="1:7" ht="15.75" customHeight="1" outlineLevel="2" x14ac:dyDescent="0.25">
      <c r="A44" s="73">
        <v>2</v>
      </c>
      <c r="B44" s="69">
        <v>6</v>
      </c>
      <c r="C44" s="69">
        <v>62200</v>
      </c>
      <c r="D44" s="69">
        <v>1500</v>
      </c>
      <c r="E44" s="74" t="s">
        <v>11</v>
      </c>
      <c r="F44" s="75" t="s">
        <v>231</v>
      </c>
      <c r="G44" s="76">
        <v>130000</v>
      </c>
    </row>
    <row r="45" spans="1:7" ht="15.75" customHeight="1" outlineLevel="2" x14ac:dyDescent="0.25">
      <c r="A45" s="73">
        <v>2</v>
      </c>
      <c r="B45" s="69">
        <v>6</v>
      </c>
      <c r="C45" s="69">
        <v>63600</v>
      </c>
      <c r="D45" s="69">
        <v>1500</v>
      </c>
      <c r="E45" s="74" t="s">
        <v>11</v>
      </c>
      <c r="F45" s="75" t="s">
        <v>242</v>
      </c>
      <c r="G45" s="76">
        <v>20000</v>
      </c>
    </row>
    <row r="46" spans="1:7" ht="15.75" customHeight="1" outlineLevel="1" x14ac:dyDescent="0.25">
      <c r="A46" s="77"/>
      <c r="B46" s="78"/>
      <c r="C46" s="79"/>
      <c r="D46" s="80">
        <v>1500</v>
      </c>
      <c r="E46" s="81" t="s">
        <v>261</v>
      </c>
      <c r="F46" s="82"/>
      <c r="G46" s="83">
        <f>SUBTOTAL(9,G31:G45)</f>
        <v>936689.56581199996</v>
      </c>
    </row>
    <row r="47" spans="1:7" outlineLevel="2" x14ac:dyDescent="0.25">
      <c r="A47" s="84">
        <v>3</v>
      </c>
      <c r="B47" s="69">
        <v>1</v>
      </c>
      <c r="C47" s="69">
        <v>12003</v>
      </c>
      <c r="D47" s="69">
        <v>1510</v>
      </c>
      <c r="E47" s="87" t="s">
        <v>29</v>
      </c>
      <c r="F47" s="85" t="s">
        <v>18</v>
      </c>
      <c r="G47" s="229">
        <v>12181.44</v>
      </c>
    </row>
    <row r="48" spans="1:7" outlineLevel="2" x14ac:dyDescent="0.25">
      <c r="A48" s="84">
        <v>3</v>
      </c>
      <c r="B48" s="69">
        <v>1</v>
      </c>
      <c r="C48" s="69">
        <v>12004</v>
      </c>
      <c r="D48" s="69">
        <v>1510</v>
      </c>
      <c r="E48" s="87" t="s">
        <v>29</v>
      </c>
      <c r="F48" s="85" t="s">
        <v>26</v>
      </c>
      <c r="G48" s="86">
        <v>10325.379999999999</v>
      </c>
    </row>
    <row r="49" spans="1:7" outlineLevel="2" x14ac:dyDescent="0.25">
      <c r="A49" s="84">
        <v>3</v>
      </c>
      <c r="B49" s="69">
        <v>1</v>
      </c>
      <c r="C49" s="69">
        <v>12005</v>
      </c>
      <c r="D49" s="69">
        <v>1510</v>
      </c>
      <c r="E49" s="85" t="s">
        <v>29</v>
      </c>
      <c r="F49" s="85" t="s">
        <v>31</v>
      </c>
      <c r="G49" s="86">
        <v>9462.84</v>
      </c>
    </row>
    <row r="50" spans="1:7" outlineLevel="2" x14ac:dyDescent="0.25">
      <c r="A50" s="84">
        <v>3</v>
      </c>
      <c r="B50" s="69">
        <v>1</v>
      </c>
      <c r="C50" s="69">
        <v>12006</v>
      </c>
      <c r="D50" s="69">
        <v>1510</v>
      </c>
      <c r="E50" s="85" t="s">
        <v>29</v>
      </c>
      <c r="F50" s="85" t="s">
        <v>36</v>
      </c>
      <c r="G50" s="86">
        <v>6864.7646000000004</v>
      </c>
    </row>
    <row r="51" spans="1:7" outlineLevel="2" x14ac:dyDescent="0.25">
      <c r="A51" s="84">
        <v>3</v>
      </c>
      <c r="B51" s="69">
        <v>1</v>
      </c>
      <c r="C51" s="69">
        <v>12100</v>
      </c>
      <c r="D51" s="69">
        <v>1510</v>
      </c>
      <c r="E51" s="85" t="s">
        <v>29</v>
      </c>
      <c r="F51" s="85" t="s">
        <v>38</v>
      </c>
      <c r="G51" s="86">
        <v>14231.695400000001</v>
      </c>
    </row>
    <row r="52" spans="1:7" outlineLevel="2" x14ac:dyDescent="0.25">
      <c r="A52" s="84">
        <v>3</v>
      </c>
      <c r="B52" s="69">
        <v>1</v>
      </c>
      <c r="C52" s="69">
        <v>12101</v>
      </c>
      <c r="D52" s="69">
        <v>1510</v>
      </c>
      <c r="E52" s="85" t="s">
        <v>29</v>
      </c>
      <c r="F52" s="85" t="s">
        <v>39</v>
      </c>
      <c r="G52" s="86">
        <v>39627.334199999998</v>
      </c>
    </row>
    <row r="53" spans="1:7" outlineLevel="2" x14ac:dyDescent="0.25">
      <c r="A53" s="84">
        <v>3</v>
      </c>
      <c r="B53" s="69">
        <v>1</v>
      </c>
      <c r="C53" s="69">
        <v>13000</v>
      </c>
      <c r="D53" s="69">
        <v>1510</v>
      </c>
      <c r="E53" s="87" t="s">
        <v>29</v>
      </c>
      <c r="F53" s="85" t="s">
        <v>45</v>
      </c>
      <c r="G53" s="86">
        <v>166882.0626</v>
      </c>
    </row>
    <row r="54" spans="1:7" outlineLevel="2" x14ac:dyDescent="0.25">
      <c r="A54" s="84">
        <v>3</v>
      </c>
      <c r="B54" s="69">
        <v>1</v>
      </c>
      <c r="C54" s="69">
        <v>13100</v>
      </c>
      <c r="D54" s="69">
        <v>1510</v>
      </c>
      <c r="E54" s="87" t="s">
        <v>29</v>
      </c>
      <c r="F54" s="85" t="s">
        <v>51</v>
      </c>
      <c r="G54" s="88">
        <v>23474.719700000001</v>
      </c>
    </row>
    <row r="55" spans="1:7" outlineLevel="2" x14ac:dyDescent="0.25">
      <c r="A55" s="84">
        <v>3</v>
      </c>
      <c r="B55" s="69">
        <v>1</v>
      </c>
      <c r="C55" s="69">
        <v>16000</v>
      </c>
      <c r="D55" s="69">
        <v>1510</v>
      </c>
      <c r="E55" s="85" t="s">
        <v>29</v>
      </c>
      <c r="F55" s="85" t="s">
        <v>59</v>
      </c>
      <c r="G55" s="86">
        <v>93406.576400000005</v>
      </c>
    </row>
    <row r="56" spans="1:7" ht="25.5" outlineLevel="2" x14ac:dyDescent="0.25">
      <c r="A56" s="67">
        <v>3</v>
      </c>
      <c r="B56" s="68">
        <v>2</v>
      </c>
      <c r="C56" s="68">
        <v>20300</v>
      </c>
      <c r="D56" s="68">
        <v>1510</v>
      </c>
      <c r="E56" s="71" t="s">
        <v>29</v>
      </c>
      <c r="F56" s="71" t="s">
        <v>62</v>
      </c>
      <c r="G56" s="72">
        <v>10000</v>
      </c>
    </row>
    <row r="57" spans="1:7" ht="25.5" outlineLevel="2" x14ac:dyDescent="0.25">
      <c r="A57" s="67">
        <v>3</v>
      </c>
      <c r="B57" s="68">
        <v>2</v>
      </c>
      <c r="C57" s="68">
        <v>21200</v>
      </c>
      <c r="D57" s="68">
        <v>1510</v>
      </c>
      <c r="E57" s="28" t="s">
        <v>29</v>
      </c>
      <c r="F57" s="71" t="s">
        <v>68</v>
      </c>
      <c r="G57" s="72">
        <v>65000</v>
      </c>
    </row>
    <row r="58" spans="1:7" ht="25.5" outlineLevel="2" x14ac:dyDescent="0.25">
      <c r="A58" s="67">
        <v>3</v>
      </c>
      <c r="B58" s="68">
        <v>2</v>
      </c>
      <c r="C58" s="68">
        <v>21400</v>
      </c>
      <c r="D58" s="68">
        <v>1510</v>
      </c>
      <c r="E58" s="71" t="s">
        <v>29</v>
      </c>
      <c r="F58" s="71" t="s">
        <v>74</v>
      </c>
      <c r="G58" s="72">
        <v>25000</v>
      </c>
    </row>
    <row r="59" spans="1:7" ht="25.5" outlineLevel="2" x14ac:dyDescent="0.25">
      <c r="A59" s="67">
        <v>3</v>
      </c>
      <c r="B59" s="68">
        <v>2</v>
      </c>
      <c r="C59" s="68">
        <v>21500</v>
      </c>
      <c r="D59" s="68">
        <v>1510</v>
      </c>
      <c r="E59" s="70" t="s">
        <v>29</v>
      </c>
      <c r="F59" s="71" t="s">
        <v>75</v>
      </c>
      <c r="G59" s="72">
        <v>5000</v>
      </c>
    </row>
    <row r="60" spans="1:7" outlineLevel="2" x14ac:dyDescent="0.25">
      <c r="A60" s="67">
        <v>3</v>
      </c>
      <c r="B60" s="68">
        <v>2</v>
      </c>
      <c r="C60" s="68">
        <v>22100</v>
      </c>
      <c r="D60" s="68">
        <v>1510</v>
      </c>
      <c r="E60" s="70" t="s">
        <v>29</v>
      </c>
      <c r="F60" s="71" t="s">
        <v>81</v>
      </c>
      <c r="G60" s="86">
        <f>130000-37750</f>
        <v>92250</v>
      </c>
    </row>
    <row r="61" spans="1:7" outlineLevel="2" x14ac:dyDescent="0.25">
      <c r="A61" s="67">
        <v>3</v>
      </c>
      <c r="B61" s="68">
        <v>2</v>
      </c>
      <c r="C61" s="68">
        <v>22102</v>
      </c>
      <c r="D61" s="68">
        <v>1510</v>
      </c>
      <c r="E61" s="71" t="s">
        <v>29</v>
      </c>
      <c r="F61" s="71" t="s">
        <v>82</v>
      </c>
      <c r="G61" s="72">
        <v>500</v>
      </c>
    </row>
    <row r="62" spans="1:7" outlineLevel="2" x14ac:dyDescent="0.25">
      <c r="A62" s="67">
        <v>3</v>
      </c>
      <c r="B62" s="68">
        <v>2</v>
      </c>
      <c r="C62" s="68">
        <v>22103</v>
      </c>
      <c r="D62" s="68">
        <v>1510</v>
      </c>
      <c r="E62" s="70" t="s">
        <v>29</v>
      </c>
      <c r="F62" s="71" t="s">
        <v>83</v>
      </c>
      <c r="G62" s="72">
        <v>21575</v>
      </c>
    </row>
    <row r="63" spans="1:7" outlineLevel="2" x14ac:dyDescent="0.25">
      <c r="A63" s="67">
        <v>3</v>
      </c>
      <c r="B63" s="68">
        <v>2</v>
      </c>
      <c r="C63" s="68">
        <v>22104</v>
      </c>
      <c r="D63" s="68">
        <v>1510</v>
      </c>
      <c r="E63" s="71" t="s">
        <v>29</v>
      </c>
      <c r="F63" s="71" t="s">
        <v>84</v>
      </c>
      <c r="G63" s="72">
        <v>3000</v>
      </c>
    </row>
    <row r="64" spans="1:7" outlineLevel="2" x14ac:dyDescent="0.25">
      <c r="A64" s="67">
        <v>3</v>
      </c>
      <c r="B64" s="68">
        <v>2</v>
      </c>
      <c r="C64" s="68">
        <v>22110</v>
      </c>
      <c r="D64" s="68">
        <v>1510</v>
      </c>
      <c r="E64" s="71" t="s">
        <v>29</v>
      </c>
      <c r="F64" s="71" t="s">
        <v>87</v>
      </c>
      <c r="G64" s="72">
        <v>1000</v>
      </c>
    </row>
    <row r="65" spans="1:7" outlineLevel="2" x14ac:dyDescent="0.25">
      <c r="A65" s="67">
        <v>3</v>
      </c>
      <c r="B65" s="68">
        <v>2</v>
      </c>
      <c r="C65" s="68">
        <v>22199</v>
      </c>
      <c r="D65" s="68">
        <v>1510</v>
      </c>
      <c r="E65" s="70" t="s">
        <v>29</v>
      </c>
      <c r="F65" s="71" t="s">
        <v>88</v>
      </c>
      <c r="G65" s="72">
        <v>35000</v>
      </c>
    </row>
    <row r="66" spans="1:7" outlineLevel="2" x14ac:dyDescent="0.25">
      <c r="A66" s="67">
        <v>3</v>
      </c>
      <c r="B66" s="68">
        <v>2</v>
      </c>
      <c r="C66" s="68">
        <v>22611</v>
      </c>
      <c r="D66" s="68">
        <v>1510</v>
      </c>
      <c r="E66" s="70" t="s">
        <v>29</v>
      </c>
      <c r="F66" s="71" t="s">
        <v>104</v>
      </c>
      <c r="G66" s="89">
        <v>55000</v>
      </c>
    </row>
    <row r="67" spans="1:7" outlineLevel="2" x14ac:dyDescent="0.25">
      <c r="A67" s="67">
        <v>3</v>
      </c>
      <c r="B67" s="68">
        <v>2</v>
      </c>
      <c r="C67" s="68">
        <v>22612</v>
      </c>
      <c r="D67" s="68">
        <v>1510</v>
      </c>
      <c r="E67" s="70" t="s">
        <v>29</v>
      </c>
      <c r="F67" s="71" t="s">
        <v>105</v>
      </c>
      <c r="G67" s="72">
        <v>80000</v>
      </c>
    </row>
    <row r="68" spans="1:7" outlineLevel="2" x14ac:dyDescent="0.25">
      <c r="A68" s="67">
        <v>3</v>
      </c>
      <c r="B68" s="68">
        <v>2</v>
      </c>
      <c r="C68" s="68">
        <v>22613</v>
      </c>
      <c r="D68" s="68">
        <v>1510</v>
      </c>
      <c r="E68" s="71" t="s">
        <v>29</v>
      </c>
      <c r="F68" s="71" t="s">
        <v>106</v>
      </c>
      <c r="G68" s="86">
        <v>21000</v>
      </c>
    </row>
    <row r="69" spans="1:7" outlineLevel="2" x14ac:dyDescent="0.25">
      <c r="A69" s="67">
        <v>3</v>
      </c>
      <c r="B69" s="68">
        <v>2</v>
      </c>
      <c r="C69" s="68">
        <v>22614</v>
      </c>
      <c r="D69" s="68">
        <v>1510</v>
      </c>
      <c r="E69" s="70" t="s">
        <v>29</v>
      </c>
      <c r="F69" s="90" t="s">
        <v>107</v>
      </c>
      <c r="G69" s="72">
        <v>22000</v>
      </c>
    </row>
    <row r="70" spans="1:7" outlineLevel="2" x14ac:dyDescent="0.25">
      <c r="A70" s="67">
        <v>3</v>
      </c>
      <c r="B70" s="68">
        <v>2</v>
      </c>
      <c r="C70" s="68">
        <v>22615</v>
      </c>
      <c r="D70" s="68">
        <v>1510</v>
      </c>
      <c r="E70" s="70" t="s">
        <v>29</v>
      </c>
      <c r="F70" s="71" t="s">
        <v>108</v>
      </c>
      <c r="G70" s="72">
        <v>20000</v>
      </c>
    </row>
    <row r="71" spans="1:7" outlineLevel="2" x14ac:dyDescent="0.25">
      <c r="A71" s="67">
        <v>3</v>
      </c>
      <c r="B71" s="68">
        <v>2</v>
      </c>
      <c r="C71" s="68">
        <v>22700</v>
      </c>
      <c r="D71" s="68">
        <v>1510</v>
      </c>
      <c r="E71" s="70" t="s">
        <v>29</v>
      </c>
      <c r="F71" s="71" t="s">
        <v>67</v>
      </c>
      <c r="G71" s="86">
        <f>263294-77724.25</f>
        <v>185569.75</v>
      </c>
    </row>
    <row r="72" spans="1:7" ht="25.5" outlineLevel="2" x14ac:dyDescent="0.25">
      <c r="A72" s="67">
        <v>3</v>
      </c>
      <c r="B72" s="68">
        <v>2</v>
      </c>
      <c r="C72" s="68">
        <v>22798</v>
      </c>
      <c r="D72" s="68">
        <v>1510</v>
      </c>
      <c r="E72" s="70" t="s">
        <v>29</v>
      </c>
      <c r="F72" s="71" t="s">
        <v>149</v>
      </c>
      <c r="G72" s="89">
        <v>60000</v>
      </c>
    </row>
    <row r="73" spans="1:7" ht="25.5" outlineLevel="2" x14ac:dyDescent="0.25">
      <c r="A73" s="67">
        <v>3</v>
      </c>
      <c r="B73" s="68">
        <v>2</v>
      </c>
      <c r="C73" s="68">
        <v>22799</v>
      </c>
      <c r="D73" s="68">
        <v>1510</v>
      </c>
      <c r="E73" s="70" t="s">
        <v>29</v>
      </c>
      <c r="F73" s="71" t="s">
        <v>155</v>
      </c>
      <c r="G73" s="72">
        <v>64365</v>
      </c>
    </row>
    <row r="74" spans="1:7" ht="25.5" outlineLevel="2" x14ac:dyDescent="0.25">
      <c r="A74" s="67">
        <v>3</v>
      </c>
      <c r="B74" s="68">
        <v>6</v>
      </c>
      <c r="C74" s="68">
        <v>62300</v>
      </c>
      <c r="D74" s="68">
        <v>1510</v>
      </c>
      <c r="E74" s="27" t="s">
        <v>29</v>
      </c>
      <c r="F74" s="28" t="s">
        <v>233</v>
      </c>
      <c r="G74" s="72">
        <v>22000</v>
      </c>
    </row>
    <row r="75" spans="1:7" ht="25.5" outlineLevel="2" x14ac:dyDescent="0.25">
      <c r="A75" s="67">
        <v>3</v>
      </c>
      <c r="B75" s="68">
        <v>6</v>
      </c>
      <c r="C75" s="68">
        <v>62500</v>
      </c>
      <c r="D75" s="68">
        <v>1510</v>
      </c>
      <c r="E75" s="27" t="s">
        <v>29</v>
      </c>
      <c r="F75" s="28" t="s">
        <v>235</v>
      </c>
      <c r="G75" s="72">
        <v>10000</v>
      </c>
    </row>
    <row r="76" spans="1:7" ht="15.75" customHeight="1" outlineLevel="1" x14ac:dyDescent="0.25">
      <c r="A76" s="77"/>
      <c r="B76" s="78"/>
      <c r="C76" s="79"/>
      <c r="D76" s="80">
        <v>1510</v>
      </c>
      <c r="E76" s="81" t="s">
        <v>262</v>
      </c>
      <c r="F76" s="82"/>
      <c r="G76" s="83">
        <f>SUBTOTAL(9,G47:G75)</f>
        <v>1174716.5629</v>
      </c>
    </row>
    <row r="77" spans="1:7" ht="15.75" customHeight="1" outlineLevel="2" x14ac:dyDescent="0.25">
      <c r="A77" s="73">
        <v>2</v>
      </c>
      <c r="B77" s="69">
        <v>6</v>
      </c>
      <c r="C77" s="69">
        <v>63200</v>
      </c>
      <c r="D77" s="69">
        <v>1522</v>
      </c>
      <c r="E77" s="74" t="s">
        <v>239</v>
      </c>
      <c r="F77" s="75" t="s">
        <v>240</v>
      </c>
      <c r="G77" s="76">
        <v>30000</v>
      </c>
    </row>
    <row r="78" spans="1:7" ht="15.75" customHeight="1" outlineLevel="1" x14ac:dyDescent="0.25">
      <c r="A78" s="77"/>
      <c r="B78" s="78"/>
      <c r="C78" s="79"/>
      <c r="D78" s="80">
        <v>1522</v>
      </c>
      <c r="E78" s="81" t="s">
        <v>263</v>
      </c>
      <c r="F78" s="82"/>
      <c r="G78" s="83">
        <f>SUBTOTAL(9,G77)</f>
        <v>30000</v>
      </c>
    </row>
    <row r="79" spans="1:7" outlineLevel="2" x14ac:dyDescent="0.25">
      <c r="A79" s="84">
        <v>2</v>
      </c>
      <c r="B79" s="69">
        <v>1</v>
      </c>
      <c r="C79" s="69">
        <v>12004</v>
      </c>
      <c r="D79" s="69">
        <v>1530</v>
      </c>
      <c r="E79" s="87" t="s">
        <v>34</v>
      </c>
      <c r="F79" s="85" t="s">
        <v>26</v>
      </c>
      <c r="G79" s="88">
        <v>19289.984199999999</v>
      </c>
    </row>
    <row r="80" spans="1:7" outlineLevel="2" x14ac:dyDescent="0.25">
      <c r="A80" s="84">
        <v>2</v>
      </c>
      <c r="B80" s="69">
        <v>1</v>
      </c>
      <c r="C80" s="69">
        <v>12006</v>
      </c>
      <c r="D80" s="69">
        <v>1530</v>
      </c>
      <c r="E80" s="85" t="s">
        <v>34</v>
      </c>
      <c r="F80" s="85" t="s">
        <v>36</v>
      </c>
      <c r="G80" s="86">
        <v>3788.9168</v>
      </c>
    </row>
    <row r="81" spans="1:7" outlineLevel="2" x14ac:dyDescent="0.25">
      <c r="A81" s="84">
        <v>2</v>
      </c>
      <c r="B81" s="69">
        <v>1</v>
      </c>
      <c r="C81" s="69">
        <v>12100</v>
      </c>
      <c r="D81" s="69">
        <v>1530</v>
      </c>
      <c r="E81" s="85" t="s">
        <v>34</v>
      </c>
      <c r="F81" s="85" t="s">
        <v>38</v>
      </c>
      <c r="G81" s="86">
        <v>6755.9553999999998</v>
      </c>
    </row>
    <row r="82" spans="1:7" outlineLevel="2" x14ac:dyDescent="0.25">
      <c r="A82" s="84">
        <v>2</v>
      </c>
      <c r="B82" s="69">
        <v>1</v>
      </c>
      <c r="C82" s="69">
        <v>12101</v>
      </c>
      <c r="D82" s="69">
        <v>1530</v>
      </c>
      <c r="E82" s="85" t="s">
        <v>34</v>
      </c>
      <c r="F82" s="85" t="s">
        <v>39</v>
      </c>
      <c r="G82" s="86">
        <v>13072.203799999999</v>
      </c>
    </row>
    <row r="83" spans="1:7" outlineLevel="2" x14ac:dyDescent="0.25">
      <c r="A83" s="84">
        <v>2</v>
      </c>
      <c r="B83" s="69">
        <v>1</v>
      </c>
      <c r="C83" s="69">
        <v>16000</v>
      </c>
      <c r="D83" s="69">
        <v>1530</v>
      </c>
      <c r="E83" s="87" t="s">
        <v>34</v>
      </c>
      <c r="F83" s="85" t="s">
        <v>59</v>
      </c>
      <c r="G83" s="86">
        <v>9232.4874</v>
      </c>
    </row>
    <row r="84" spans="1:7" ht="25.5" outlineLevel="2" x14ac:dyDescent="0.25">
      <c r="A84" s="67">
        <v>2</v>
      </c>
      <c r="B84" s="68">
        <v>2</v>
      </c>
      <c r="C84" s="68">
        <v>21000</v>
      </c>
      <c r="D84" s="68">
        <v>1530</v>
      </c>
      <c r="E84" s="70" t="s">
        <v>34</v>
      </c>
      <c r="F84" s="71" t="s">
        <v>65</v>
      </c>
      <c r="G84" s="72">
        <v>10000</v>
      </c>
    </row>
    <row r="85" spans="1:7" outlineLevel="2" x14ac:dyDescent="0.25">
      <c r="A85" s="67">
        <v>2</v>
      </c>
      <c r="B85" s="68">
        <v>2</v>
      </c>
      <c r="C85" s="68">
        <v>22104</v>
      </c>
      <c r="D85" s="68">
        <v>1530</v>
      </c>
      <c r="E85" s="70" t="s">
        <v>34</v>
      </c>
      <c r="F85" s="71" t="s">
        <v>84</v>
      </c>
      <c r="G85" s="72">
        <v>5000</v>
      </c>
    </row>
    <row r="86" spans="1:7" outlineLevel="2" x14ac:dyDescent="0.25">
      <c r="A86" s="67">
        <v>2</v>
      </c>
      <c r="B86" s="68">
        <v>2</v>
      </c>
      <c r="C86" s="68">
        <v>22300</v>
      </c>
      <c r="D86" s="68">
        <v>1530</v>
      </c>
      <c r="E86" s="28" t="s">
        <v>34</v>
      </c>
      <c r="F86" s="85" t="s">
        <v>91</v>
      </c>
      <c r="G86" s="72">
        <v>5000</v>
      </c>
    </row>
    <row r="87" spans="1:7" outlineLevel="2" x14ac:dyDescent="0.25">
      <c r="A87" s="67">
        <v>2</v>
      </c>
      <c r="B87" s="68">
        <v>2</v>
      </c>
      <c r="C87" s="68">
        <v>22799</v>
      </c>
      <c r="D87" s="68">
        <v>1530</v>
      </c>
      <c r="E87" s="70" t="s">
        <v>34</v>
      </c>
      <c r="F87" s="71" t="s">
        <v>156</v>
      </c>
      <c r="G87" s="72">
        <v>170000</v>
      </c>
    </row>
    <row r="88" spans="1:7" outlineLevel="2" x14ac:dyDescent="0.25">
      <c r="A88" s="73">
        <v>2</v>
      </c>
      <c r="B88" s="69">
        <v>6</v>
      </c>
      <c r="C88" s="69">
        <v>60900</v>
      </c>
      <c r="D88" s="69">
        <v>1530</v>
      </c>
      <c r="E88" s="74" t="s">
        <v>34</v>
      </c>
      <c r="F88" s="75" t="s">
        <v>228</v>
      </c>
      <c r="G88" s="76">
        <v>45000</v>
      </c>
    </row>
    <row r="89" spans="1:7" outlineLevel="2" x14ac:dyDescent="0.25">
      <c r="A89" s="73">
        <v>2</v>
      </c>
      <c r="B89" s="69">
        <v>6</v>
      </c>
      <c r="C89" s="69">
        <v>63900</v>
      </c>
      <c r="D89" s="69">
        <v>1530</v>
      </c>
      <c r="E89" s="74" t="s">
        <v>34</v>
      </c>
      <c r="F89" s="75" t="s">
        <v>243</v>
      </c>
      <c r="G89" s="76">
        <v>30000</v>
      </c>
    </row>
    <row r="90" spans="1:7" ht="15.75" customHeight="1" outlineLevel="1" x14ac:dyDescent="0.25">
      <c r="A90" s="77"/>
      <c r="B90" s="78"/>
      <c r="C90" s="79"/>
      <c r="D90" s="80">
        <v>1530</v>
      </c>
      <c r="E90" s="81" t="s">
        <v>264</v>
      </c>
      <c r="F90" s="82"/>
      <c r="G90" s="83">
        <f>SUBTOTAL(9,G79:G89)</f>
        <v>317139.54759999999</v>
      </c>
    </row>
    <row r="91" spans="1:7" ht="25.5" outlineLevel="2" x14ac:dyDescent="0.25">
      <c r="A91" s="67">
        <v>3</v>
      </c>
      <c r="B91" s="68">
        <v>2</v>
      </c>
      <c r="C91" s="68">
        <v>21000</v>
      </c>
      <c r="D91" s="68">
        <v>1600</v>
      </c>
      <c r="E91" s="70" t="s">
        <v>66</v>
      </c>
      <c r="F91" s="71" t="s">
        <v>65</v>
      </c>
      <c r="G91" s="72">
        <v>10000</v>
      </c>
    </row>
    <row r="92" spans="1:7" ht="15.75" customHeight="1" outlineLevel="2" x14ac:dyDescent="0.25">
      <c r="A92" s="67">
        <v>3</v>
      </c>
      <c r="B92" s="68">
        <v>2</v>
      </c>
      <c r="C92" s="68">
        <v>22501</v>
      </c>
      <c r="D92" s="68">
        <v>1600</v>
      </c>
      <c r="E92" s="70" t="s">
        <v>66</v>
      </c>
      <c r="F92" s="71" t="s">
        <v>94</v>
      </c>
      <c r="G92" s="89">
        <v>3000</v>
      </c>
    </row>
    <row r="93" spans="1:7" ht="15.75" customHeight="1" outlineLevel="2" x14ac:dyDescent="0.25">
      <c r="A93" s="67">
        <v>3</v>
      </c>
      <c r="B93" s="68">
        <v>2</v>
      </c>
      <c r="C93" s="68">
        <v>22699</v>
      </c>
      <c r="D93" s="68">
        <v>1600</v>
      </c>
      <c r="E93" s="70" t="s">
        <v>66</v>
      </c>
      <c r="F93" s="71" t="s">
        <v>133</v>
      </c>
      <c r="G93" s="89">
        <v>20300</v>
      </c>
    </row>
    <row r="94" spans="1:7" ht="15.75" customHeight="1" outlineLevel="1" x14ac:dyDescent="0.25">
      <c r="A94" s="77"/>
      <c r="B94" s="78"/>
      <c r="C94" s="79"/>
      <c r="D94" s="80">
        <v>1600</v>
      </c>
      <c r="E94" s="81" t="s">
        <v>265</v>
      </c>
      <c r="F94" s="82"/>
      <c r="G94" s="83">
        <f>SUBTOTAL(9,G91:G93)</f>
        <v>33300</v>
      </c>
    </row>
    <row r="95" spans="1:7" outlineLevel="2" x14ac:dyDescent="0.25">
      <c r="A95" s="84">
        <v>3</v>
      </c>
      <c r="B95" s="69">
        <v>1</v>
      </c>
      <c r="C95" s="69">
        <v>13000</v>
      </c>
      <c r="D95" s="69">
        <v>1621</v>
      </c>
      <c r="E95" s="87" t="s">
        <v>46</v>
      </c>
      <c r="F95" s="85" t="s">
        <v>45</v>
      </c>
      <c r="G95" s="88">
        <v>242163.1146</v>
      </c>
    </row>
    <row r="96" spans="1:7" outlineLevel="2" x14ac:dyDescent="0.25">
      <c r="A96" s="84">
        <v>3</v>
      </c>
      <c r="B96" s="69">
        <v>1</v>
      </c>
      <c r="C96" s="69">
        <v>13100</v>
      </c>
      <c r="D96" s="69">
        <v>1621</v>
      </c>
      <c r="E96" s="87" t="s">
        <v>46</v>
      </c>
      <c r="F96" s="85" t="s">
        <v>51</v>
      </c>
      <c r="G96" s="86">
        <v>41200</v>
      </c>
    </row>
    <row r="97" spans="1:7" outlineLevel="2" x14ac:dyDescent="0.25">
      <c r="A97" s="84">
        <v>3</v>
      </c>
      <c r="B97" s="69">
        <v>1</v>
      </c>
      <c r="C97" s="69">
        <v>16000</v>
      </c>
      <c r="D97" s="69">
        <v>1621</v>
      </c>
      <c r="E97" s="87" t="s">
        <v>46</v>
      </c>
      <c r="F97" s="85" t="s">
        <v>59</v>
      </c>
      <c r="G97" s="86">
        <v>100313.54988000001</v>
      </c>
    </row>
    <row r="98" spans="1:7" outlineLevel="2" x14ac:dyDescent="0.25">
      <c r="A98" s="67">
        <v>3</v>
      </c>
      <c r="B98" s="68">
        <v>2</v>
      </c>
      <c r="C98" s="68">
        <v>20400</v>
      </c>
      <c r="D98" s="68">
        <v>1621</v>
      </c>
      <c r="E98" s="71" t="s">
        <v>46</v>
      </c>
      <c r="F98" s="71" t="s">
        <v>63</v>
      </c>
      <c r="G98" s="72">
        <v>169978</v>
      </c>
    </row>
    <row r="99" spans="1:7" ht="25.5" outlineLevel="2" x14ac:dyDescent="0.25">
      <c r="A99" s="67">
        <v>3</v>
      </c>
      <c r="B99" s="68">
        <v>2</v>
      </c>
      <c r="C99" s="68">
        <v>21300</v>
      </c>
      <c r="D99" s="68">
        <v>1621</v>
      </c>
      <c r="E99" s="28" t="s">
        <v>46</v>
      </c>
      <c r="F99" s="71" t="s">
        <v>71</v>
      </c>
      <c r="G99" s="72">
        <v>10000</v>
      </c>
    </row>
    <row r="100" spans="1:7" outlineLevel="2" x14ac:dyDescent="0.25">
      <c r="A100" s="67">
        <v>3</v>
      </c>
      <c r="B100" s="68">
        <v>2</v>
      </c>
      <c r="C100" s="68">
        <v>22103</v>
      </c>
      <c r="D100" s="68">
        <v>1621</v>
      </c>
      <c r="E100" s="70" t="s">
        <v>46</v>
      </c>
      <c r="F100" s="71" t="s">
        <v>83</v>
      </c>
      <c r="G100" s="72">
        <v>75550</v>
      </c>
    </row>
    <row r="101" spans="1:7" outlineLevel="2" x14ac:dyDescent="0.25">
      <c r="A101" s="67">
        <v>3</v>
      </c>
      <c r="B101" s="68">
        <v>2</v>
      </c>
      <c r="C101" s="68">
        <v>22104</v>
      </c>
      <c r="D101" s="68">
        <v>1621</v>
      </c>
      <c r="E101" s="71" t="s">
        <v>46</v>
      </c>
      <c r="F101" s="71" t="s">
        <v>84</v>
      </c>
      <c r="G101" s="72">
        <v>8000</v>
      </c>
    </row>
    <row r="102" spans="1:7" outlineLevel="2" x14ac:dyDescent="0.25">
      <c r="A102" s="67">
        <v>3</v>
      </c>
      <c r="B102" s="68">
        <v>2</v>
      </c>
      <c r="C102" s="68">
        <v>22110</v>
      </c>
      <c r="D102" s="68">
        <v>1621</v>
      </c>
      <c r="E102" s="70" t="s">
        <v>46</v>
      </c>
      <c r="F102" s="71" t="s">
        <v>87</v>
      </c>
      <c r="G102" s="86">
        <v>5000</v>
      </c>
    </row>
    <row r="103" spans="1:7" ht="25.5" outlineLevel="2" x14ac:dyDescent="0.25">
      <c r="A103" s="67">
        <v>3</v>
      </c>
      <c r="B103" s="68">
        <v>6</v>
      </c>
      <c r="C103" s="68">
        <v>63900</v>
      </c>
      <c r="D103" s="68">
        <v>1621</v>
      </c>
      <c r="E103" s="27" t="s">
        <v>46</v>
      </c>
      <c r="F103" s="28" t="s">
        <v>243</v>
      </c>
      <c r="G103" s="72">
        <v>6000</v>
      </c>
    </row>
    <row r="104" spans="1:7" ht="15.75" customHeight="1" outlineLevel="1" x14ac:dyDescent="0.25">
      <c r="A104" s="77"/>
      <c r="B104" s="78"/>
      <c r="C104" s="79"/>
      <c r="D104" s="80">
        <v>1621</v>
      </c>
      <c r="E104" s="81" t="s">
        <v>266</v>
      </c>
      <c r="F104" s="82"/>
      <c r="G104" s="83">
        <f>SUBTOTAL(9,G95:G103)</f>
        <v>658204.66448000004</v>
      </c>
    </row>
    <row r="105" spans="1:7" outlineLevel="2" x14ac:dyDescent="0.25">
      <c r="A105" s="84">
        <v>3</v>
      </c>
      <c r="B105" s="69">
        <v>1</v>
      </c>
      <c r="C105" s="69">
        <v>13000</v>
      </c>
      <c r="D105" s="69">
        <v>1622</v>
      </c>
      <c r="E105" s="87" t="s">
        <v>47</v>
      </c>
      <c r="F105" s="85" t="s">
        <v>45</v>
      </c>
      <c r="G105" s="86">
        <v>76062.894100000005</v>
      </c>
    </row>
    <row r="106" spans="1:7" outlineLevel="2" x14ac:dyDescent="0.25">
      <c r="A106" s="84">
        <v>3</v>
      </c>
      <c r="B106" s="69">
        <v>1</v>
      </c>
      <c r="C106" s="69">
        <v>16000</v>
      </c>
      <c r="D106" s="69">
        <v>1622</v>
      </c>
      <c r="E106" s="87" t="s">
        <v>47</v>
      </c>
      <c r="F106" s="85" t="s">
        <v>59</v>
      </c>
      <c r="G106" s="86">
        <v>30747.86076</v>
      </c>
    </row>
    <row r="107" spans="1:7" outlineLevel="2" x14ac:dyDescent="0.25">
      <c r="A107" s="67">
        <v>3</v>
      </c>
      <c r="B107" s="68">
        <v>2</v>
      </c>
      <c r="C107" s="68">
        <v>20400</v>
      </c>
      <c r="D107" s="68">
        <v>1622</v>
      </c>
      <c r="E107" s="71" t="s">
        <v>47</v>
      </c>
      <c r="F107" s="71" t="s">
        <v>63</v>
      </c>
      <c r="G107" s="72">
        <v>63732</v>
      </c>
    </row>
    <row r="108" spans="1:7" outlineLevel="2" x14ac:dyDescent="0.25">
      <c r="A108" s="67">
        <v>3</v>
      </c>
      <c r="B108" s="68">
        <v>2</v>
      </c>
      <c r="C108" s="68">
        <v>20800</v>
      </c>
      <c r="D108" s="68">
        <v>1622</v>
      </c>
      <c r="E108" s="70" t="s">
        <v>47</v>
      </c>
      <c r="F108" s="71" t="s">
        <v>64</v>
      </c>
      <c r="G108" s="72">
        <v>1500</v>
      </c>
    </row>
    <row r="109" spans="1:7" outlineLevel="2" x14ac:dyDescent="0.25">
      <c r="A109" s="67">
        <v>3</v>
      </c>
      <c r="B109" s="68">
        <v>2</v>
      </c>
      <c r="C109" s="68">
        <v>21110</v>
      </c>
      <c r="D109" s="68">
        <v>1622</v>
      </c>
      <c r="E109" s="70" t="s">
        <v>47</v>
      </c>
      <c r="F109" s="71" t="s">
        <v>67</v>
      </c>
      <c r="G109" s="72">
        <v>1500</v>
      </c>
    </row>
    <row r="110" spans="1:7" ht="25.5" outlineLevel="2" x14ac:dyDescent="0.25">
      <c r="A110" s="67">
        <v>3</v>
      </c>
      <c r="B110" s="68">
        <v>2</v>
      </c>
      <c r="C110" s="68">
        <v>21300</v>
      </c>
      <c r="D110" s="68">
        <v>1622</v>
      </c>
      <c r="E110" s="70" t="s">
        <v>47</v>
      </c>
      <c r="F110" s="71" t="s">
        <v>71</v>
      </c>
      <c r="G110" s="89">
        <v>1500</v>
      </c>
    </row>
    <row r="111" spans="1:7" outlineLevel="2" x14ac:dyDescent="0.25">
      <c r="A111" s="67">
        <v>3</v>
      </c>
      <c r="B111" s="68">
        <v>2</v>
      </c>
      <c r="C111" s="68">
        <v>22103</v>
      </c>
      <c r="D111" s="68">
        <v>1622</v>
      </c>
      <c r="E111" s="71" t="s">
        <v>47</v>
      </c>
      <c r="F111" s="71" t="s">
        <v>83</v>
      </c>
      <c r="G111" s="72">
        <v>12665</v>
      </c>
    </row>
    <row r="112" spans="1:7" outlineLevel="2" x14ac:dyDescent="0.25">
      <c r="A112" s="67">
        <v>3</v>
      </c>
      <c r="B112" s="68">
        <v>2</v>
      </c>
      <c r="C112" s="68">
        <v>22199</v>
      </c>
      <c r="D112" s="68">
        <v>1622</v>
      </c>
      <c r="E112" s="70" t="s">
        <v>47</v>
      </c>
      <c r="F112" s="71" t="s">
        <v>88</v>
      </c>
      <c r="G112" s="72">
        <v>2380</v>
      </c>
    </row>
    <row r="113" spans="1:7" ht="25.5" outlineLevel="2" x14ac:dyDescent="0.25">
      <c r="A113" s="67">
        <v>3</v>
      </c>
      <c r="B113" s="68">
        <v>2</v>
      </c>
      <c r="C113" s="68">
        <v>22799</v>
      </c>
      <c r="D113" s="68">
        <v>1622</v>
      </c>
      <c r="E113" s="70" t="s">
        <v>47</v>
      </c>
      <c r="F113" s="71" t="s">
        <v>155</v>
      </c>
      <c r="G113" s="72">
        <v>54474</v>
      </c>
    </row>
    <row r="114" spans="1:7" outlineLevel="2" x14ac:dyDescent="0.25">
      <c r="A114" s="73">
        <v>3</v>
      </c>
      <c r="B114" s="69">
        <v>6</v>
      </c>
      <c r="C114" s="69">
        <v>62300</v>
      </c>
      <c r="D114" s="69">
        <v>1622</v>
      </c>
      <c r="E114" s="74" t="s">
        <v>47</v>
      </c>
      <c r="F114" s="75" t="s">
        <v>233</v>
      </c>
      <c r="G114" s="76">
        <v>8000</v>
      </c>
    </row>
    <row r="115" spans="1:7" ht="15.75" customHeight="1" outlineLevel="1" x14ac:dyDescent="0.25">
      <c r="A115" s="77"/>
      <c r="B115" s="78"/>
      <c r="C115" s="79"/>
      <c r="D115" s="80">
        <v>1622</v>
      </c>
      <c r="E115" s="81" t="s">
        <v>267</v>
      </c>
      <c r="F115" s="82"/>
      <c r="G115" s="83">
        <f>SUBTOTAL(9,G105:G114)</f>
        <v>252561.75485999999</v>
      </c>
    </row>
    <row r="116" spans="1:7" ht="25.5" outlineLevel="2" x14ac:dyDescent="0.25">
      <c r="A116" s="67">
        <v>3</v>
      </c>
      <c r="B116" s="68">
        <v>2</v>
      </c>
      <c r="C116" s="68">
        <v>22799</v>
      </c>
      <c r="D116" s="68">
        <v>1623</v>
      </c>
      <c r="E116" s="70" t="s">
        <v>157</v>
      </c>
      <c r="F116" s="71" t="s">
        <v>155</v>
      </c>
      <c r="G116" s="229">
        <f>540000-135000</f>
        <v>405000</v>
      </c>
    </row>
    <row r="117" spans="1:7" ht="15.75" customHeight="1" outlineLevel="1" x14ac:dyDescent="0.25">
      <c r="A117" s="77"/>
      <c r="B117" s="78"/>
      <c r="C117" s="79"/>
      <c r="D117" s="80">
        <v>1623</v>
      </c>
      <c r="E117" s="81" t="s">
        <v>268</v>
      </c>
      <c r="F117" s="82"/>
      <c r="G117" s="83">
        <f>SUBTOTAL(9,G116)</f>
        <v>405000</v>
      </c>
    </row>
    <row r="118" spans="1:7" outlineLevel="2" x14ac:dyDescent="0.25">
      <c r="A118" s="84">
        <v>3</v>
      </c>
      <c r="B118" s="69">
        <v>1</v>
      </c>
      <c r="C118" s="69">
        <v>13000</v>
      </c>
      <c r="D118" s="69">
        <v>1630</v>
      </c>
      <c r="E118" s="85" t="s">
        <v>48</v>
      </c>
      <c r="F118" s="85" t="s">
        <v>45</v>
      </c>
      <c r="G118" s="86">
        <v>276631.4363</v>
      </c>
    </row>
    <row r="119" spans="1:7" outlineLevel="2" x14ac:dyDescent="0.25">
      <c r="A119" s="84">
        <v>3</v>
      </c>
      <c r="B119" s="69">
        <v>1</v>
      </c>
      <c r="C119" s="69">
        <v>13100</v>
      </c>
      <c r="D119" s="69">
        <v>1630</v>
      </c>
      <c r="E119" s="85" t="s">
        <v>48</v>
      </c>
      <c r="F119" s="85" t="s">
        <v>51</v>
      </c>
      <c r="G119" s="86">
        <v>283038.67396363599</v>
      </c>
    </row>
    <row r="120" spans="1:7" outlineLevel="2" x14ac:dyDescent="0.25">
      <c r="A120" s="84">
        <v>3</v>
      </c>
      <c r="B120" s="69">
        <v>1</v>
      </c>
      <c r="C120" s="69">
        <v>16000</v>
      </c>
      <c r="D120" s="69">
        <v>1630</v>
      </c>
      <c r="E120" s="87" t="s">
        <v>48</v>
      </c>
      <c r="F120" s="85" t="s">
        <v>59</v>
      </c>
      <c r="G120" s="86">
        <v>147899.60999999999</v>
      </c>
    </row>
    <row r="121" spans="1:7" outlineLevel="2" x14ac:dyDescent="0.25">
      <c r="A121" s="67">
        <v>3</v>
      </c>
      <c r="B121" s="68">
        <v>2</v>
      </c>
      <c r="C121" s="68">
        <v>20400</v>
      </c>
      <c r="D121" s="68">
        <v>1630</v>
      </c>
      <c r="E121" s="70" t="s">
        <v>48</v>
      </c>
      <c r="F121" s="71" t="s">
        <v>63</v>
      </c>
      <c r="G121" s="72">
        <v>34183</v>
      </c>
    </row>
    <row r="122" spans="1:7" ht="25.5" outlineLevel="2" x14ac:dyDescent="0.25">
      <c r="A122" s="67">
        <v>3</v>
      </c>
      <c r="B122" s="68">
        <v>2</v>
      </c>
      <c r="C122" s="68">
        <v>21300</v>
      </c>
      <c r="D122" s="68">
        <v>1630</v>
      </c>
      <c r="E122" s="70" t="s">
        <v>48</v>
      </c>
      <c r="F122" s="71" t="s">
        <v>72</v>
      </c>
      <c r="G122" s="72">
        <v>6000</v>
      </c>
    </row>
    <row r="123" spans="1:7" outlineLevel="2" x14ac:dyDescent="0.25">
      <c r="A123" s="67">
        <v>3</v>
      </c>
      <c r="B123" s="68">
        <v>2</v>
      </c>
      <c r="C123" s="68">
        <v>22103</v>
      </c>
      <c r="D123" s="68">
        <v>1630</v>
      </c>
      <c r="E123" s="71" t="s">
        <v>48</v>
      </c>
      <c r="F123" s="71" t="s">
        <v>83</v>
      </c>
      <c r="G123" s="72">
        <v>22350</v>
      </c>
    </row>
    <row r="124" spans="1:7" outlineLevel="2" x14ac:dyDescent="0.25">
      <c r="A124" s="67">
        <v>3</v>
      </c>
      <c r="B124" s="68">
        <v>2</v>
      </c>
      <c r="C124" s="68">
        <v>22104</v>
      </c>
      <c r="D124" s="68">
        <v>1630</v>
      </c>
      <c r="E124" s="71" t="s">
        <v>48</v>
      </c>
      <c r="F124" s="71" t="s">
        <v>84</v>
      </c>
      <c r="G124" s="72">
        <v>7396</v>
      </c>
    </row>
    <row r="125" spans="1:7" outlineLevel="2" x14ac:dyDescent="0.25">
      <c r="A125" s="67">
        <v>3</v>
      </c>
      <c r="B125" s="68">
        <v>2</v>
      </c>
      <c r="C125" s="68">
        <v>22110</v>
      </c>
      <c r="D125" s="68">
        <v>1630</v>
      </c>
      <c r="E125" s="70" t="s">
        <v>48</v>
      </c>
      <c r="F125" s="71" t="s">
        <v>87</v>
      </c>
      <c r="G125" s="72">
        <v>8500</v>
      </c>
    </row>
    <row r="126" spans="1:7" outlineLevel="2" x14ac:dyDescent="0.25">
      <c r="A126" s="67">
        <v>3</v>
      </c>
      <c r="B126" s="68">
        <v>2</v>
      </c>
      <c r="C126" s="68">
        <v>22199</v>
      </c>
      <c r="D126" s="68">
        <v>1630</v>
      </c>
      <c r="E126" s="70" t="s">
        <v>48</v>
      </c>
      <c r="F126" s="71" t="s">
        <v>88</v>
      </c>
      <c r="G126" s="72">
        <v>20000</v>
      </c>
    </row>
    <row r="127" spans="1:7" ht="15.75" customHeight="1" outlineLevel="1" x14ac:dyDescent="0.25">
      <c r="A127" s="77"/>
      <c r="B127" s="78"/>
      <c r="C127" s="79"/>
      <c r="D127" s="80">
        <v>1630</v>
      </c>
      <c r="E127" s="81" t="s">
        <v>269</v>
      </c>
      <c r="F127" s="82"/>
      <c r="G127" s="83">
        <f>SUBTOTAL(9,G118:G126)</f>
        <v>805998.72026363597</v>
      </c>
    </row>
    <row r="128" spans="1:7" ht="25.5" outlineLevel="2" x14ac:dyDescent="0.25">
      <c r="A128" s="67">
        <v>3</v>
      </c>
      <c r="B128" s="68">
        <v>2</v>
      </c>
      <c r="C128" s="68">
        <v>21200</v>
      </c>
      <c r="D128" s="68">
        <v>1640</v>
      </c>
      <c r="E128" s="70" t="s">
        <v>69</v>
      </c>
      <c r="F128" s="71" t="s">
        <v>68</v>
      </c>
      <c r="G128" s="89">
        <v>2000</v>
      </c>
    </row>
    <row r="129" spans="1:7" outlineLevel="2" x14ac:dyDescent="0.25">
      <c r="A129" s="67">
        <v>3</v>
      </c>
      <c r="B129" s="68">
        <v>2</v>
      </c>
      <c r="C129" s="68">
        <v>22199</v>
      </c>
      <c r="D129" s="68">
        <v>1640</v>
      </c>
      <c r="E129" s="70" t="s">
        <v>69</v>
      </c>
      <c r="F129" s="71" t="s">
        <v>88</v>
      </c>
      <c r="G129" s="72">
        <v>4000</v>
      </c>
    </row>
    <row r="130" spans="1:7" ht="25.5" outlineLevel="2" x14ac:dyDescent="0.25">
      <c r="A130" s="67">
        <v>3</v>
      </c>
      <c r="B130" s="68">
        <v>2</v>
      </c>
      <c r="C130" s="68">
        <v>22799</v>
      </c>
      <c r="D130" s="68">
        <v>1640</v>
      </c>
      <c r="E130" s="70" t="s">
        <v>69</v>
      </c>
      <c r="F130" s="71" t="s">
        <v>155</v>
      </c>
      <c r="G130" s="72">
        <v>20267.5</v>
      </c>
    </row>
    <row r="131" spans="1:7" ht="15.75" customHeight="1" outlineLevel="1" x14ac:dyDescent="0.25">
      <c r="A131" s="77"/>
      <c r="B131" s="78"/>
      <c r="C131" s="79"/>
      <c r="D131" s="80">
        <v>1640</v>
      </c>
      <c r="E131" s="81" t="s">
        <v>270</v>
      </c>
      <c r="F131" s="82"/>
      <c r="G131" s="83">
        <f>SUBTOTAL(9,G128:G130)</f>
        <v>26267.5</v>
      </c>
    </row>
    <row r="132" spans="1:7" ht="25.5" outlineLevel="2" x14ac:dyDescent="0.25">
      <c r="A132" s="67">
        <v>3</v>
      </c>
      <c r="B132" s="68">
        <v>2</v>
      </c>
      <c r="C132" s="68">
        <v>21300</v>
      </c>
      <c r="D132" s="68">
        <v>1650</v>
      </c>
      <c r="E132" s="70" t="s">
        <v>73</v>
      </c>
      <c r="F132" s="71" t="s">
        <v>71</v>
      </c>
      <c r="G132" s="72">
        <v>11000</v>
      </c>
    </row>
    <row r="133" spans="1:7" outlineLevel="2" x14ac:dyDescent="0.25">
      <c r="A133" s="67">
        <v>3</v>
      </c>
      <c r="B133" s="68">
        <v>2</v>
      </c>
      <c r="C133" s="68">
        <v>22100</v>
      </c>
      <c r="D133" s="68">
        <v>1650</v>
      </c>
      <c r="E133" s="70" t="s">
        <v>73</v>
      </c>
      <c r="F133" s="71" t="s">
        <v>81</v>
      </c>
      <c r="G133" s="86">
        <f>180000-37750</f>
        <v>142250</v>
      </c>
    </row>
    <row r="134" spans="1:7" outlineLevel="2" x14ac:dyDescent="0.25">
      <c r="A134" s="67">
        <v>3</v>
      </c>
      <c r="B134" s="68">
        <v>2</v>
      </c>
      <c r="C134" s="68">
        <v>22199</v>
      </c>
      <c r="D134" s="68">
        <v>1650</v>
      </c>
      <c r="E134" s="71" t="s">
        <v>73</v>
      </c>
      <c r="F134" s="71" t="s">
        <v>88</v>
      </c>
      <c r="G134" s="72">
        <v>12000</v>
      </c>
    </row>
    <row r="135" spans="1:7" ht="25.5" outlineLevel="2" x14ac:dyDescent="0.25">
      <c r="A135" s="67">
        <v>3</v>
      </c>
      <c r="B135" s="68">
        <v>2</v>
      </c>
      <c r="C135" s="68">
        <v>22799</v>
      </c>
      <c r="D135" s="91">
        <v>1650</v>
      </c>
      <c r="E135" s="70" t="s">
        <v>73</v>
      </c>
      <c r="F135" s="71" t="s">
        <v>155</v>
      </c>
      <c r="G135" s="72">
        <v>15000</v>
      </c>
    </row>
    <row r="136" spans="1:7" outlineLevel="2" x14ac:dyDescent="0.25">
      <c r="A136" s="73">
        <v>3</v>
      </c>
      <c r="B136" s="69">
        <v>6</v>
      </c>
      <c r="C136" s="69">
        <v>63900</v>
      </c>
      <c r="D136" s="69">
        <v>1650</v>
      </c>
      <c r="E136" s="74" t="s">
        <v>73</v>
      </c>
      <c r="F136" s="75" t="s">
        <v>244</v>
      </c>
      <c r="G136" s="76">
        <v>30000</v>
      </c>
    </row>
    <row r="137" spans="1:7" ht="15.75" customHeight="1" outlineLevel="1" x14ac:dyDescent="0.25">
      <c r="A137" s="77"/>
      <c r="B137" s="78"/>
      <c r="C137" s="79"/>
      <c r="D137" s="80">
        <v>1650</v>
      </c>
      <c r="E137" s="81" t="s">
        <v>271</v>
      </c>
      <c r="F137" s="82"/>
      <c r="G137" s="83">
        <f>SUBTOTAL(9,G132:G136)</f>
        <v>210250</v>
      </c>
    </row>
    <row r="138" spans="1:7" outlineLevel="2" x14ac:dyDescent="0.25">
      <c r="A138" s="84">
        <v>3</v>
      </c>
      <c r="B138" s="69">
        <v>1</v>
      </c>
      <c r="C138" s="69">
        <v>13000</v>
      </c>
      <c r="D138" s="69">
        <v>1710</v>
      </c>
      <c r="E138" s="87" t="s">
        <v>49</v>
      </c>
      <c r="F138" s="85" t="s">
        <v>45</v>
      </c>
      <c r="G138" s="86">
        <v>47913.890200000002</v>
      </c>
    </row>
    <row r="139" spans="1:7" outlineLevel="2" x14ac:dyDescent="0.25">
      <c r="A139" s="84">
        <v>3</v>
      </c>
      <c r="B139" s="69">
        <v>1</v>
      </c>
      <c r="C139" s="69">
        <v>16000</v>
      </c>
      <c r="D139" s="69">
        <v>1710</v>
      </c>
      <c r="E139" s="85" t="s">
        <v>49</v>
      </c>
      <c r="F139" s="85" t="s">
        <v>59</v>
      </c>
      <c r="G139" s="86">
        <v>15811.583766</v>
      </c>
    </row>
    <row r="140" spans="1:7" ht="25.5" outlineLevel="2" x14ac:dyDescent="0.25">
      <c r="A140" s="67">
        <v>3</v>
      </c>
      <c r="B140" s="68">
        <v>2</v>
      </c>
      <c r="C140" s="68">
        <v>21000</v>
      </c>
      <c r="D140" s="68">
        <v>1710</v>
      </c>
      <c r="E140" s="70" t="s">
        <v>49</v>
      </c>
      <c r="F140" s="71" t="s">
        <v>65</v>
      </c>
      <c r="G140" s="86">
        <v>3000</v>
      </c>
    </row>
    <row r="141" spans="1:7" outlineLevel="2" x14ac:dyDescent="0.25">
      <c r="A141" s="67">
        <v>3</v>
      </c>
      <c r="B141" s="68">
        <v>2</v>
      </c>
      <c r="C141" s="68">
        <v>22104</v>
      </c>
      <c r="D141" s="68">
        <v>1710</v>
      </c>
      <c r="E141" s="70" t="s">
        <v>49</v>
      </c>
      <c r="F141" s="71" t="s">
        <v>84</v>
      </c>
      <c r="G141" s="72">
        <v>1000</v>
      </c>
    </row>
    <row r="142" spans="1:7" outlineLevel="2" x14ac:dyDescent="0.25">
      <c r="A142" s="67">
        <v>3</v>
      </c>
      <c r="B142" s="68">
        <v>2</v>
      </c>
      <c r="C142" s="68">
        <v>22199</v>
      </c>
      <c r="D142" s="68">
        <v>1710</v>
      </c>
      <c r="E142" s="70" t="s">
        <v>49</v>
      </c>
      <c r="F142" s="28" t="s">
        <v>88</v>
      </c>
      <c r="G142" s="72">
        <v>15000</v>
      </c>
    </row>
    <row r="143" spans="1:7" ht="25.5" outlineLevel="2" x14ac:dyDescent="0.25">
      <c r="A143" s="67">
        <v>3</v>
      </c>
      <c r="B143" s="68">
        <v>2</v>
      </c>
      <c r="C143" s="68">
        <v>22799</v>
      </c>
      <c r="D143" s="91">
        <v>1710</v>
      </c>
      <c r="E143" s="70" t="s">
        <v>49</v>
      </c>
      <c r="F143" s="71" t="s">
        <v>155</v>
      </c>
      <c r="G143" s="72">
        <v>55000</v>
      </c>
    </row>
    <row r="144" spans="1:7" outlineLevel="2" x14ac:dyDescent="0.25">
      <c r="A144" s="73">
        <v>3</v>
      </c>
      <c r="B144" s="69">
        <v>6</v>
      </c>
      <c r="C144" s="69">
        <v>62300</v>
      </c>
      <c r="D144" s="69">
        <v>1710</v>
      </c>
      <c r="E144" s="74" t="s">
        <v>49</v>
      </c>
      <c r="F144" s="75" t="s">
        <v>234</v>
      </c>
      <c r="G144" s="76">
        <v>20000</v>
      </c>
    </row>
    <row r="145" spans="1:7" outlineLevel="2" x14ac:dyDescent="0.25">
      <c r="A145" s="73">
        <v>3</v>
      </c>
      <c r="B145" s="69">
        <v>6</v>
      </c>
      <c r="C145" s="69">
        <v>63900</v>
      </c>
      <c r="D145" s="69">
        <v>1710</v>
      </c>
      <c r="E145" s="74" t="s">
        <v>49</v>
      </c>
      <c r="F145" s="75" t="s">
        <v>244</v>
      </c>
      <c r="G145" s="76">
        <v>40000</v>
      </c>
    </row>
    <row r="146" spans="1:7" ht="15.75" customHeight="1" outlineLevel="1" x14ac:dyDescent="0.25">
      <c r="A146" s="77"/>
      <c r="B146" s="78"/>
      <c r="C146" s="79"/>
      <c r="D146" s="80">
        <v>1710</v>
      </c>
      <c r="E146" s="81" t="s">
        <v>272</v>
      </c>
      <c r="F146" s="82"/>
      <c r="G146" s="83">
        <f>SUBTOTAL(9,G138:G145)</f>
        <v>197725.47396600002</v>
      </c>
    </row>
    <row r="147" spans="1:7" outlineLevel="2" x14ac:dyDescent="0.25">
      <c r="A147" s="84">
        <v>2</v>
      </c>
      <c r="B147" s="69">
        <v>1</v>
      </c>
      <c r="C147" s="69">
        <v>13100</v>
      </c>
      <c r="D147" s="69">
        <v>1720</v>
      </c>
      <c r="E147" s="17" t="s">
        <v>52</v>
      </c>
      <c r="F147" s="85" t="s">
        <v>53</v>
      </c>
      <c r="G147" s="86">
        <v>34656.770499999999</v>
      </c>
    </row>
    <row r="148" spans="1:7" outlineLevel="2" x14ac:dyDescent="0.25">
      <c r="A148" s="84">
        <v>2</v>
      </c>
      <c r="B148" s="69">
        <v>1</v>
      </c>
      <c r="C148" s="69">
        <v>16000</v>
      </c>
      <c r="D148" s="69">
        <v>1720</v>
      </c>
      <c r="E148" s="87" t="s">
        <v>52</v>
      </c>
      <c r="F148" s="85" t="s">
        <v>59</v>
      </c>
      <c r="G148" s="86">
        <v>11436.734264999999</v>
      </c>
    </row>
    <row r="149" spans="1:7" outlineLevel="2" x14ac:dyDescent="0.25">
      <c r="A149" s="67">
        <v>2</v>
      </c>
      <c r="B149" s="68">
        <v>2</v>
      </c>
      <c r="C149" s="68">
        <v>22699</v>
      </c>
      <c r="D149" s="68">
        <v>1720</v>
      </c>
      <c r="E149" s="70" t="s">
        <v>52</v>
      </c>
      <c r="F149" s="71" t="s">
        <v>109</v>
      </c>
      <c r="G149" s="72">
        <v>26000</v>
      </c>
    </row>
    <row r="150" spans="1:7" outlineLevel="2" x14ac:dyDescent="0.25">
      <c r="A150" s="67">
        <v>2</v>
      </c>
      <c r="B150" s="68">
        <v>2</v>
      </c>
      <c r="C150" s="68">
        <v>22700</v>
      </c>
      <c r="D150" s="68">
        <v>1720</v>
      </c>
      <c r="E150" s="71" t="s">
        <v>52</v>
      </c>
      <c r="F150" s="71" t="s">
        <v>67</v>
      </c>
      <c r="G150" s="72">
        <v>13500</v>
      </c>
    </row>
    <row r="151" spans="1:7" outlineLevel="2" x14ac:dyDescent="0.25">
      <c r="A151" s="67">
        <v>2</v>
      </c>
      <c r="B151" s="68">
        <v>2</v>
      </c>
      <c r="C151" s="68">
        <v>22706</v>
      </c>
      <c r="D151" s="68">
        <v>1720</v>
      </c>
      <c r="E151" s="70" t="s">
        <v>52</v>
      </c>
      <c r="F151" s="71" t="s">
        <v>146</v>
      </c>
      <c r="G151" s="72">
        <v>1000</v>
      </c>
    </row>
    <row r="152" spans="1:7" ht="25.5" outlineLevel="2" x14ac:dyDescent="0.25">
      <c r="A152" s="67">
        <v>2</v>
      </c>
      <c r="B152" s="68">
        <v>2</v>
      </c>
      <c r="C152" s="68">
        <v>22799</v>
      </c>
      <c r="D152" s="68">
        <v>1720</v>
      </c>
      <c r="E152" s="71" t="s">
        <v>52</v>
      </c>
      <c r="F152" s="71" t="s">
        <v>155</v>
      </c>
      <c r="G152" s="72">
        <v>10000</v>
      </c>
    </row>
    <row r="153" spans="1:7" outlineLevel="2" x14ac:dyDescent="0.25">
      <c r="A153" s="67">
        <v>2</v>
      </c>
      <c r="B153" s="68">
        <v>4</v>
      </c>
      <c r="C153" s="68">
        <v>48000</v>
      </c>
      <c r="D153" s="68">
        <v>1720</v>
      </c>
      <c r="E153" s="71" t="s">
        <v>52</v>
      </c>
      <c r="F153" s="71" t="s">
        <v>180</v>
      </c>
      <c r="G153" s="72">
        <v>10000</v>
      </c>
    </row>
    <row r="154" spans="1:7" outlineLevel="2" x14ac:dyDescent="0.25">
      <c r="A154" s="67">
        <v>2</v>
      </c>
      <c r="B154" s="68">
        <v>6</v>
      </c>
      <c r="C154" s="68">
        <v>62200</v>
      </c>
      <c r="D154" s="68">
        <v>1720</v>
      </c>
      <c r="E154" s="71" t="s">
        <v>52</v>
      </c>
      <c r="F154" s="71" t="s">
        <v>232</v>
      </c>
      <c r="G154" s="72">
        <v>40000</v>
      </c>
    </row>
    <row r="155" spans="1:7" ht="25.5" outlineLevel="2" x14ac:dyDescent="0.25">
      <c r="A155" s="67">
        <v>2</v>
      </c>
      <c r="B155" s="68">
        <v>6</v>
      </c>
      <c r="C155" s="68">
        <v>63900</v>
      </c>
      <c r="D155" s="68">
        <v>1720</v>
      </c>
      <c r="E155" s="71" t="s">
        <v>52</v>
      </c>
      <c r="F155" s="71" t="s">
        <v>244</v>
      </c>
      <c r="G155" s="72">
        <v>23000</v>
      </c>
    </row>
    <row r="156" spans="1:7" ht="15.75" customHeight="1" outlineLevel="1" x14ac:dyDescent="0.25">
      <c r="A156" s="77"/>
      <c r="B156" s="78"/>
      <c r="C156" s="79"/>
      <c r="D156" s="80">
        <v>1720</v>
      </c>
      <c r="E156" s="81" t="s">
        <v>273</v>
      </c>
      <c r="F156" s="82"/>
      <c r="G156" s="83">
        <f>SUBTOTAL(9,G147:G155)</f>
        <v>169593.50476499999</v>
      </c>
    </row>
    <row r="157" spans="1:7" ht="15.75" customHeight="1" outlineLevel="2" x14ac:dyDescent="0.25">
      <c r="A157" s="84">
        <v>5</v>
      </c>
      <c r="B157" s="69">
        <v>1</v>
      </c>
      <c r="C157" s="69">
        <v>13000</v>
      </c>
      <c r="D157" s="69">
        <v>2310</v>
      </c>
      <c r="E157" s="85" t="s">
        <v>50</v>
      </c>
      <c r="F157" s="85" t="s">
        <v>45</v>
      </c>
      <c r="G157" s="86">
        <v>50090.527399999999</v>
      </c>
    </row>
    <row r="158" spans="1:7" ht="15.75" customHeight="1" outlineLevel="2" x14ac:dyDescent="0.25">
      <c r="A158" s="84">
        <v>5</v>
      </c>
      <c r="B158" s="69">
        <v>1</v>
      </c>
      <c r="C158" s="69">
        <v>16000</v>
      </c>
      <c r="D158" s="69">
        <v>2310</v>
      </c>
      <c r="E158" s="85" t="s">
        <v>50</v>
      </c>
      <c r="F158" s="85" t="s">
        <v>59</v>
      </c>
      <c r="G158" s="86">
        <v>16529.874041999999</v>
      </c>
    </row>
    <row r="159" spans="1:7" ht="15.75" customHeight="1" outlineLevel="2" x14ac:dyDescent="0.25">
      <c r="A159" s="67">
        <v>5</v>
      </c>
      <c r="B159" s="68">
        <v>4</v>
      </c>
      <c r="C159" s="68">
        <v>46300</v>
      </c>
      <c r="D159" s="68">
        <v>2310</v>
      </c>
      <c r="E159" s="71" t="s">
        <v>50</v>
      </c>
      <c r="F159" s="71" t="s">
        <v>176</v>
      </c>
      <c r="G159" s="72">
        <v>274925.40000000002</v>
      </c>
    </row>
    <row r="160" spans="1:7" ht="15.75" customHeight="1" outlineLevel="1" x14ac:dyDescent="0.25">
      <c r="A160" s="77"/>
      <c r="B160" s="78"/>
      <c r="C160" s="79"/>
      <c r="D160" s="80">
        <v>2310</v>
      </c>
      <c r="E160" s="81" t="s">
        <v>274</v>
      </c>
      <c r="F160" s="82"/>
      <c r="G160" s="83">
        <f>SUBTOTAL(9,G157:G159)</f>
        <v>341545.80144200003</v>
      </c>
    </row>
    <row r="161" spans="1:7" ht="15.75" customHeight="1" outlineLevel="2" x14ac:dyDescent="0.25">
      <c r="A161" s="67">
        <v>5</v>
      </c>
      <c r="B161" s="68">
        <v>2</v>
      </c>
      <c r="C161" s="68">
        <v>22105</v>
      </c>
      <c r="D161" s="68">
        <v>2311</v>
      </c>
      <c r="E161" s="71" t="s">
        <v>85</v>
      </c>
      <c r="F161" s="71" t="s">
        <v>86</v>
      </c>
      <c r="G161" s="72">
        <v>10000</v>
      </c>
    </row>
    <row r="162" spans="1:7" ht="15.75" customHeight="1" outlineLevel="2" x14ac:dyDescent="0.25">
      <c r="A162" s="67">
        <v>5</v>
      </c>
      <c r="B162" s="68">
        <v>2</v>
      </c>
      <c r="C162" s="68">
        <v>22699</v>
      </c>
      <c r="D162" s="68">
        <v>2311</v>
      </c>
      <c r="E162" s="70" t="s">
        <v>85</v>
      </c>
      <c r="F162" s="71" t="s">
        <v>109</v>
      </c>
      <c r="G162" s="72">
        <v>20000</v>
      </c>
    </row>
    <row r="163" spans="1:7" ht="15.75" customHeight="1" outlineLevel="2" x14ac:dyDescent="0.25">
      <c r="A163" s="67">
        <v>5</v>
      </c>
      <c r="B163" s="68">
        <v>4</v>
      </c>
      <c r="C163" s="68">
        <v>48000</v>
      </c>
      <c r="D163" s="68">
        <v>2311</v>
      </c>
      <c r="E163" s="70" t="s">
        <v>85</v>
      </c>
      <c r="F163" s="71" t="s">
        <v>181</v>
      </c>
      <c r="G163" s="72">
        <v>80000</v>
      </c>
    </row>
    <row r="164" spans="1:7" ht="15.75" customHeight="1" outlineLevel="2" x14ac:dyDescent="0.25">
      <c r="A164" s="67">
        <v>5</v>
      </c>
      <c r="B164" s="68">
        <v>4</v>
      </c>
      <c r="C164" s="68">
        <v>48001</v>
      </c>
      <c r="D164" s="68">
        <v>2311</v>
      </c>
      <c r="E164" s="70" t="s">
        <v>85</v>
      </c>
      <c r="F164" s="71" t="s">
        <v>187</v>
      </c>
      <c r="G164" s="89">
        <v>2000</v>
      </c>
    </row>
    <row r="165" spans="1:7" ht="15.75" customHeight="1" outlineLevel="2" x14ac:dyDescent="0.25">
      <c r="A165" s="67">
        <v>5</v>
      </c>
      <c r="B165" s="68">
        <v>4</v>
      </c>
      <c r="C165" s="68">
        <v>48002</v>
      </c>
      <c r="D165" s="68">
        <v>2311</v>
      </c>
      <c r="E165" s="70" t="s">
        <v>85</v>
      </c>
      <c r="F165" s="71" t="s">
        <v>195</v>
      </c>
      <c r="G165" s="72">
        <v>2000</v>
      </c>
    </row>
    <row r="166" spans="1:7" ht="15.75" customHeight="1" outlineLevel="2" x14ac:dyDescent="0.25">
      <c r="A166" s="67">
        <v>5</v>
      </c>
      <c r="B166" s="68">
        <v>4</v>
      </c>
      <c r="C166" s="68">
        <v>48003</v>
      </c>
      <c r="D166" s="68">
        <v>2311</v>
      </c>
      <c r="E166" s="70" t="s">
        <v>85</v>
      </c>
      <c r="F166" s="90" t="s">
        <v>199</v>
      </c>
      <c r="G166" s="72">
        <v>5000</v>
      </c>
    </row>
    <row r="167" spans="1:7" ht="15.75" customHeight="1" outlineLevel="1" x14ac:dyDescent="0.25">
      <c r="A167" s="77"/>
      <c r="B167" s="78"/>
      <c r="C167" s="79"/>
      <c r="D167" s="80">
        <v>2311</v>
      </c>
      <c r="E167" s="81" t="s">
        <v>275</v>
      </c>
      <c r="F167" s="82"/>
      <c r="G167" s="83">
        <f>SUBTOTAL(9,G161:G166)</f>
        <v>119000</v>
      </c>
    </row>
    <row r="168" spans="1:7" ht="15.75" customHeight="1" outlineLevel="2" x14ac:dyDescent="0.25">
      <c r="A168" s="67">
        <v>8</v>
      </c>
      <c r="B168" s="68">
        <v>2</v>
      </c>
      <c r="C168" s="68">
        <v>22699</v>
      </c>
      <c r="D168" s="68">
        <v>2312</v>
      </c>
      <c r="E168" s="70" t="s">
        <v>134</v>
      </c>
      <c r="F168" s="71" t="s">
        <v>109</v>
      </c>
      <c r="G168" s="72">
        <v>40000</v>
      </c>
    </row>
    <row r="169" spans="1:7" ht="25.5" outlineLevel="2" x14ac:dyDescent="0.25">
      <c r="A169" s="67">
        <v>8</v>
      </c>
      <c r="B169" s="68">
        <v>2</v>
      </c>
      <c r="C169" s="68">
        <v>22799</v>
      </c>
      <c r="D169" s="68">
        <v>2312</v>
      </c>
      <c r="E169" s="70" t="s">
        <v>134</v>
      </c>
      <c r="F169" s="71" t="s">
        <v>155</v>
      </c>
      <c r="G169" s="72">
        <v>298952.8</v>
      </c>
    </row>
    <row r="170" spans="1:7" ht="15.75" customHeight="1" outlineLevel="2" x14ac:dyDescent="0.25">
      <c r="A170" s="67">
        <v>8</v>
      </c>
      <c r="B170" s="68">
        <v>4</v>
      </c>
      <c r="C170" s="68">
        <v>48000</v>
      </c>
      <c r="D170" s="69">
        <v>2312</v>
      </c>
      <c r="E170" s="70" t="s">
        <v>134</v>
      </c>
      <c r="F170" s="71" t="s">
        <v>182</v>
      </c>
      <c r="G170" s="72">
        <v>2000</v>
      </c>
    </row>
    <row r="171" spans="1:7" ht="15.75" customHeight="1" outlineLevel="1" x14ac:dyDescent="0.25">
      <c r="A171" s="77"/>
      <c r="B171" s="78"/>
      <c r="C171" s="79"/>
      <c r="D171" s="80">
        <v>2312</v>
      </c>
      <c r="E171" s="81" t="s">
        <v>276</v>
      </c>
      <c r="F171" s="82"/>
      <c r="G171" s="83">
        <f>SUBTOTAL(9,G168:G170)</f>
        <v>340952.8</v>
      </c>
    </row>
    <row r="172" spans="1:7" ht="15.75" customHeight="1" outlineLevel="2" x14ac:dyDescent="0.25">
      <c r="A172" s="67">
        <v>9</v>
      </c>
      <c r="B172" s="68">
        <v>2</v>
      </c>
      <c r="C172" s="68">
        <v>22698</v>
      </c>
      <c r="D172" s="68">
        <v>2313</v>
      </c>
      <c r="E172" s="70" t="s">
        <v>127</v>
      </c>
      <c r="F172" s="71" t="s">
        <v>128</v>
      </c>
      <c r="G172" s="72">
        <v>1000</v>
      </c>
    </row>
    <row r="173" spans="1:7" ht="15.75" customHeight="1" outlineLevel="2" x14ac:dyDescent="0.25">
      <c r="A173" s="67">
        <v>9</v>
      </c>
      <c r="B173" s="68">
        <v>2</v>
      </c>
      <c r="C173" s="68">
        <v>22699</v>
      </c>
      <c r="D173" s="68">
        <v>2313</v>
      </c>
      <c r="E173" s="70" t="s">
        <v>127</v>
      </c>
      <c r="F173" s="71" t="s">
        <v>109</v>
      </c>
      <c r="G173" s="72">
        <v>15000</v>
      </c>
    </row>
    <row r="174" spans="1:7" ht="15.75" customHeight="1" outlineLevel="2" x14ac:dyDescent="0.25">
      <c r="A174" s="67">
        <v>9</v>
      </c>
      <c r="B174" s="68">
        <v>4</v>
      </c>
      <c r="C174" s="68">
        <v>48000</v>
      </c>
      <c r="D174" s="68">
        <v>2313</v>
      </c>
      <c r="E174" s="71" t="s">
        <v>127</v>
      </c>
      <c r="F174" s="71" t="s">
        <v>180</v>
      </c>
      <c r="G174" s="72">
        <v>3000</v>
      </c>
    </row>
    <row r="175" spans="1:7" ht="15.75" customHeight="1" outlineLevel="2" x14ac:dyDescent="0.25">
      <c r="A175" s="67">
        <v>9</v>
      </c>
      <c r="B175" s="68">
        <v>4</v>
      </c>
      <c r="C175" s="68">
        <v>48001</v>
      </c>
      <c r="D175" s="68">
        <v>2313</v>
      </c>
      <c r="E175" s="70" t="s">
        <v>127</v>
      </c>
      <c r="F175" s="71" t="s">
        <v>188</v>
      </c>
      <c r="G175" s="72">
        <v>2500</v>
      </c>
    </row>
    <row r="176" spans="1:7" ht="15.75" customHeight="1" outlineLevel="2" x14ac:dyDescent="0.25">
      <c r="A176" s="73">
        <v>9</v>
      </c>
      <c r="B176" s="69">
        <v>6</v>
      </c>
      <c r="C176" s="69">
        <v>62900</v>
      </c>
      <c r="D176" s="69">
        <v>2313</v>
      </c>
      <c r="E176" s="74" t="s">
        <v>127</v>
      </c>
      <c r="F176" s="75" t="s">
        <v>238</v>
      </c>
      <c r="G176" s="76">
        <v>3000</v>
      </c>
    </row>
    <row r="177" spans="1:7" ht="15.75" customHeight="1" outlineLevel="1" x14ac:dyDescent="0.25">
      <c r="A177" s="77"/>
      <c r="B177" s="78"/>
      <c r="C177" s="79"/>
      <c r="D177" s="80">
        <v>2313</v>
      </c>
      <c r="E177" s="81" t="s">
        <v>277</v>
      </c>
      <c r="F177" s="82"/>
      <c r="G177" s="83">
        <f>SUBTOTAL(9,G172:G176)</f>
        <v>24500</v>
      </c>
    </row>
    <row r="178" spans="1:7" ht="25.5" outlineLevel="2" x14ac:dyDescent="0.25">
      <c r="A178" s="67">
        <v>5</v>
      </c>
      <c r="B178" s="68">
        <v>2</v>
      </c>
      <c r="C178" s="68">
        <v>22799</v>
      </c>
      <c r="D178" s="68">
        <v>2314</v>
      </c>
      <c r="E178" s="28" t="s">
        <v>158</v>
      </c>
      <c r="F178" s="71" t="s">
        <v>155</v>
      </c>
      <c r="G178" s="72">
        <v>30000</v>
      </c>
    </row>
    <row r="179" spans="1:7" ht="15.75" customHeight="1" outlineLevel="1" x14ac:dyDescent="0.25">
      <c r="A179" s="77"/>
      <c r="B179" s="78"/>
      <c r="C179" s="79"/>
      <c r="D179" s="80">
        <v>2314</v>
      </c>
      <c r="E179" s="81" t="s">
        <v>278</v>
      </c>
      <c r="F179" s="82"/>
      <c r="G179" s="83">
        <f>SUBTOTAL(9,G178)</f>
        <v>30000</v>
      </c>
    </row>
    <row r="180" spans="1:7" ht="15.75" customHeight="1" outlineLevel="2" x14ac:dyDescent="0.25">
      <c r="A180" s="67">
        <v>9</v>
      </c>
      <c r="B180" s="68">
        <v>2</v>
      </c>
      <c r="C180" s="68">
        <v>22699</v>
      </c>
      <c r="D180" s="69">
        <v>2315</v>
      </c>
      <c r="E180" s="70" t="s">
        <v>135</v>
      </c>
      <c r="F180" s="71" t="s">
        <v>109</v>
      </c>
      <c r="G180" s="72">
        <v>5000</v>
      </c>
    </row>
    <row r="181" spans="1:7" ht="15.75" customHeight="1" outlineLevel="1" x14ac:dyDescent="0.25">
      <c r="A181" s="77"/>
      <c r="B181" s="78"/>
      <c r="C181" s="79"/>
      <c r="D181" s="80">
        <v>2315</v>
      </c>
      <c r="E181" s="81" t="s">
        <v>279</v>
      </c>
      <c r="F181" s="82"/>
      <c r="G181" s="83">
        <f>SUBTOTAL(9,G180)</f>
        <v>5000</v>
      </c>
    </row>
    <row r="182" spans="1:7" ht="15.75" customHeight="1" outlineLevel="2" x14ac:dyDescent="0.25">
      <c r="A182" s="84">
        <v>3</v>
      </c>
      <c r="B182" s="69">
        <v>1</v>
      </c>
      <c r="C182" s="69">
        <v>14300</v>
      </c>
      <c r="D182" s="69">
        <v>2410</v>
      </c>
      <c r="E182" s="85" t="s">
        <v>55</v>
      </c>
      <c r="F182" s="85" t="s">
        <v>56</v>
      </c>
      <c r="G182" s="86">
        <v>1000</v>
      </c>
    </row>
    <row r="183" spans="1:7" ht="15.75" customHeight="1" outlineLevel="1" x14ac:dyDescent="0.25">
      <c r="A183" s="77"/>
      <c r="B183" s="78"/>
      <c r="C183" s="79"/>
      <c r="D183" s="80">
        <v>2410</v>
      </c>
      <c r="E183" s="81" t="s">
        <v>280</v>
      </c>
      <c r="F183" s="82"/>
      <c r="G183" s="83">
        <f>SUBTOTAL(9,G182)</f>
        <v>1000</v>
      </c>
    </row>
    <row r="184" spans="1:7" ht="15.75" customHeight="1" outlineLevel="2" x14ac:dyDescent="0.25">
      <c r="A184" s="67">
        <v>5</v>
      </c>
      <c r="B184" s="68">
        <v>2</v>
      </c>
      <c r="C184" s="68">
        <v>22699</v>
      </c>
      <c r="D184" s="68">
        <v>3110</v>
      </c>
      <c r="E184" s="71" t="s">
        <v>136</v>
      </c>
      <c r="F184" s="71" t="s">
        <v>109</v>
      </c>
      <c r="G184" s="72">
        <v>5000</v>
      </c>
    </row>
    <row r="185" spans="1:7" ht="15.75" customHeight="1" outlineLevel="1" x14ac:dyDescent="0.25">
      <c r="A185" s="77"/>
      <c r="B185" s="78"/>
      <c r="C185" s="79"/>
      <c r="D185" s="80">
        <v>3110</v>
      </c>
      <c r="E185" s="81" t="s">
        <v>281</v>
      </c>
      <c r="F185" s="82"/>
      <c r="G185" s="83">
        <f>SUBTOTAL(9,G184)</f>
        <v>5000</v>
      </c>
    </row>
    <row r="186" spans="1:7" ht="15.75" customHeight="1" outlineLevel="2" x14ac:dyDescent="0.25">
      <c r="A186" s="84">
        <v>4</v>
      </c>
      <c r="B186" s="69">
        <v>1</v>
      </c>
      <c r="C186" s="69">
        <v>12000</v>
      </c>
      <c r="D186" s="69">
        <v>3200</v>
      </c>
      <c r="E186" s="85" t="s">
        <v>13</v>
      </c>
      <c r="F186" s="85" t="s">
        <v>12</v>
      </c>
      <c r="G186" s="86">
        <v>18087.253199999999</v>
      </c>
    </row>
    <row r="187" spans="1:7" ht="15.75" customHeight="1" outlineLevel="2" x14ac:dyDescent="0.25">
      <c r="A187" s="84">
        <v>4</v>
      </c>
      <c r="B187" s="69">
        <v>1</v>
      </c>
      <c r="C187" s="69">
        <v>12001</v>
      </c>
      <c r="D187" s="69">
        <v>3200</v>
      </c>
      <c r="E187" s="85" t="s">
        <v>13</v>
      </c>
      <c r="F187" s="85" t="s">
        <v>23</v>
      </c>
      <c r="G187" s="86">
        <v>15905.0128</v>
      </c>
    </row>
    <row r="188" spans="1:7" ht="15.75" customHeight="1" outlineLevel="2" x14ac:dyDescent="0.25">
      <c r="A188" s="84">
        <v>4</v>
      </c>
      <c r="B188" s="69">
        <v>1</v>
      </c>
      <c r="C188" s="69">
        <v>12006</v>
      </c>
      <c r="D188" s="69">
        <v>3200</v>
      </c>
      <c r="E188" s="85" t="s">
        <v>13</v>
      </c>
      <c r="F188" s="85" t="s">
        <v>36</v>
      </c>
      <c r="G188" s="86">
        <v>2798.51</v>
      </c>
    </row>
    <row r="189" spans="1:7" ht="15.75" customHeight="1" outlineLevel="2" x14ac:dyDescent="0.25">
      <c r="A189" s="84">
        <v>4</v>
      </c>
      <c r="B189" s="69">
        <v>1</v>
      </c>
      <c r="C189" s="69">
        <v>12100</v>
      </c>
      <c r="D189" s="69">
        <v>3200</v>
      </c>
      <c r="E189" s="85" t="s">
        <v>13</v>
      </c>
      <c r="F189" s="85" t="s">
        <v>38</v>
      </c>
      <c r="G189" s="86">
        <v>18857.755000000001</v>
      </c>
    </row>
    <row r="190" spans="1:7" ht="15.75" customHeight="1" outlineLevel="2" x14ac:dyDescent="0.25">
      <c r="A190" s="84">
        <v>4</v>
      </c>
      <c r="B190" s="69">
        <v>1</v>
      </c>
      <c r="C190" s="69">
        <v>12101</v>
      </c>
      <c r="D190" s="69">
        <v>3200</v>
      </c>
      <c r="E190" s="85" t="s">
        <v>13</v>
      </c>
      <c r="F190" s="85" t="s">
        <v>39</v>
      </c>
      <c r="G190" s="86">
        <v>17048.477599999998</v>
      </c>
    </row>
    <row r="191" spans="1:7" ht="15.75" customHeight="1" outlineLevel="2" x14ac:dyDescent="0.25">
      <c r="A191" s="84">
        <v>4</v>
      </c>
      <c r="B191" s="69">
        <v>1</v>
      </c>
      <c r="C191" s="69">
        <v>12103</v>
      </c>
      <c r="D191" s="69">
        <v>3200</v>
      </c>
      <c r="E191" s="87" t="s">
        <v>13</v>
      </c>
      <c r="F191" s="85" t="s">
        <v>42</v>
      </c>
      <c r="G191" s="88">
        <v>2268.5338000000002</v>
      </c>
    </row>
    <row r="192" spans="1:7" ht="15.75" customHeight="1" outlineLevel="2" x14ac:dyDescent="0.25">
      <c r="A192" s="84">
        <v>4</v>
      </c>
      <c r="B192" s="69">
        <v>1</v>
      </c>
      <c r="C192" s="69">
        <v>16000</v>
      </c>
      <c r="D192" s="69">
        <v>3200</v>
      </c>
      <c r="E192" s="85" t="s">
        <v>13</v>
      </c>
      <c r="F192" s="85" t="s">
        <v>59</v>
      </c>
      <c r="G192" s="86">
        <v>20000</v>
      </c>
    </row>
    <row r="193" spans="1:7" ht="15.75" customHeight="1" outlineLevel="2" x14ac:dyDescent="0.25">
      <c r="A193" s="67">
        <v>4</v>
      </c>
      <c r="B193" s="68">
        <v>2</v>
      </c>
      <c r="C193" s="68">
        <v>22699</v>
      </c>
      <c r="D193" s="68">
        <v>3200</v>
      </c>
      <c r="E193" s="71" t="s">
        <v>13</v>
      </c>
      <c r="F193" s="71" t="s">
        <v>109</v>
      </c>
      <c r="G193" s="72">
        <v>15000</v>
      </c>
    </row>
    <row r="194" spans="1:7" ht="15.75" customHeight="1" outlineLevel="2" x14ac:dyDescent="0.25">
      <c r="A194" s="67">
        <v>4</v>
      </c>
      <c r="B194" s="68">
        <v>4</v>
      </c>
      <c r="C194" s="68">
        <v>48000</v>
      </c>
      <c r="D194" s="68">
        <v>3200</v>
      </c>
      <c r="E194" s="71" t="s">
        <v>13</v>
      </c>
      <c r="F194" s="71" t="s">
        <v>183</v>
      </c>
      <c r="G194" s="72">
        <v>8000</v>
      </c>
    </row>
    <row r="195" spans="1:7" ht="15.75" customHeight="1" outlineLevel="2" x14ac:dyDescent="0.25">
      <c r="A195" s="67">
        <v>4</v>
      </c>
      <c r="B195" s="68">
        <v>4</v>
      </c>
      <c r="C195" s="68">
        <v>48001</v>
      </c>
      <c r="D195" s="68">
        <v>3200</v>
      </c>
      <c r="E195" s="70" t="s">
        <v>13</v>
      </c>
      <c r="F195" s="71" t="s">
        <v>189</v>
      </c>
      <c r="G195" s="72">
        <v>2000</v>
      </c>
    </row>
    <row r="196" spans="1:7" ht="15.75" customHeight="1" outlineLevel="2" x14ac:dyDescent="0.25">
      <c r="A196" s="92">
        <v>4</v>
      </c>
      <c r="B196" s="93">
        <v>4</v>
      </c>
      <c r="C196" s="93">
        <v>48002</v>
      </c>
      <c r="D196" s="93">
        <v>3200</v>
      </c>
      <c r="E196" s="94" t="s">
        <v>13</v>
      </c>
      <c r="F196" s="95" t="s">
        <v>196</v>
      </c>
      <c r="G196" s="96">
        <v>2000</v>
      </c>
    </row>
    <row r="197" spans="1:7" ht="15.75" customHeight="1" outlineLevel="2" x14ac:dyDescent="0.25">
      <c r="A197" s="67">
        <v>4</v>
      </c>
      <c r="B197" s="68">
        <v>4</v>
      </c>
      <c r="C197" s="68">
        <v>48003</v>
      </c>
      <c r="D197" s="68">
        <v>3200</v>
      </c>
      <c r="E197" s="70" t="s">
        <v>13</v>
      </c>
      <c r="F197" s="90" t="s">
        <v>200</v>
      </c>
      <c r="G197" s="72">
        <v>7850</v>
      </c>
    </row>
    <row r="198" spans="1:7" ht="15.75" customHeight="1" outlineLevel="1" x14ac:dyDescent="0.25">
      <c r="A198" s="77"/>
      <c r="B198" s="78"/>
      <c r="C198" s="79"/>
      <c r="D198" s="80">
        <v>3200</v>
      </c>
      <c r="E198" s="81" t="s">
        <v>282</v>
      </c>
      <c r="F198" s="82"/>
      <c r="G198" s="83">
        <f>SUBTOTAL(9,G186:G197)</f>
        <v>129815.54240000001</v>
      </c>
    </row>
    <row r="199" spans="1:7" outlineLevel="2" x14ac:dyDescent="0.25">
      <c r="A199" s="84">
        <v>3</v>
      </c>
      <c r="B199" s="69">
        <v>1</v>
      </c>
      <c r="C199" s="69">
        <v>13100</v>
      </c>
      <c r="D199" s="69">
        <v>3201</v>
      </c>
      <c r="E199" s="87" t="s">
        <v>54</v>
      </c>
      <c r="F199" s="85" t="s">
        <v>51</v>
      </c>
      <c r="G199" s="88">
        <v>31606.654909090899</v>
      </c>
    </row>
    <row r="200" spans="1:7" outlineLevel="2" x14ac:dyDescent="0.25">
      <c r="A200" s="84">
        <v>3</v>
      </c>
      <c r="B200" s="69">
        <v>1</v>
      </c>
      <c r="C200" s="69">
        <v>16000</v>
      </c>
      <c r="D200" s="69">
        <v>3201</v>
      </c>
      <c r="E200" s="18" t="s">
        <v>54</v>
      </c>
      <c r="F200" s="85" t="s">
        <v>59</v>
      </c>
      <c r="G200" s="86">
        <v>10430.196120000001</v>
      </c>
    </row>
    <row r="201" spans="1:7" ht="25.5" outlineLevel="2" x14ac:dyDescent="0.25">
      <c r="A201" s="67">
        <v>3</v>
      </c>
      <c r="B201" s="68">
        <v>2</v>
      </c>
      <c r="C201" s="68">
        <v>21200</v>
      </c>
      <c r="D201" s="68">
        <v>3201</v>
      </c>
      <c r="E201" s="70" t="s">
        <v>54</v>
      </c>
      <c r="F201" s="71" t="s">
        <v>68</v>
      </c>
      <c r="G201" s="72">
        <v>25000</v>
      </c>
    </row>
    <row r="202" spans="1:7" outlineLevel="2" x14ac:dyDescent="0.25">
      <c r="A202" s="67">
        <v>3</v>
      </c>
      <c r="B202" s="68">
        <v>2</v>
      </c>
      <c r="C202" s="68">
        <v>22100</v>
      </c>
      <c r="D202" s="68">
        <v>3201</v>
      </c>
      <c r="E202" s="70" t="s">
        <v>54</v>
      </c>
      <c r="F202" s="71" t="s">
        <v>81</v>
      </c>
      <c r="G202" s="72">
        <v>42000</v>
      </c>
    </row>
    <row r="203" spans="1:7" outlineLevel="2" x14ac:dyDescent="0.25">
      <c r="A203" s="67">
        <v>3</v>
      </c>
      <c r="B203" s="68">
        <v>2</v>
      </c>
      <c r="C203" s="68">
        <v>22103</v>
      </c>
      <c r="D203" s="68">
        <v>3201</v>
      </c>
      <c r="E203" s="70" t="s">
        <v>54</v>
      </c>
      <c r="F203" s="71" t="s">
        <v>83</v>
      </c>
      <c r="G203" s="72">
        <v>18000</v>
      </c>
    </row>
    <row r="204" spans="1:7" outlineLevel="2" x14ac:dyDescent="0.25">
      <c r="A204" s="67">
        <v>3</v>
      </c>
      <c r="B204" s="68">
        <v>2</v>
      </c>
      <c r="C204" s="68">
        <v>22700</v>
      </c>
      <c r="D204" s="68">
        <v>3201</v>
      </c>
      <c r="E204" s="71" t="s">
        <v>54</v>
      </c>
      <c r="F204" s="71" t="s">
        <v>67</v>
      </c>
      <c r="G204" s="86">
        <f>253500-77724.225</f>
        <v>175775.77499999999</v>
      </c>
    </row>
    <row r="205" spans="1:7" ht="25.5" outlineLevel="2" x14ac:dyDescent="0.25">
      <c r="A205" s="67">
        <v>3</v>
      </c>
      <c r="B205" s="68">
        <v>2</v>
      </c>
      <c r="C205" s="68">
        <v>22799</v>
      </c>
      <c r="D205" s="68">
        <v>3201</v>
      </c>
      <c r="E205" s="70" t="s">
        <v>54</v>
      </c>
      <c r="F205" s="71" t="s">
        <v>155</v>
      </c>
      <c r="G205" s="89">
        <v>20000</v>
      </c>
    </row>
    <row r="206" spans="1:7" outlineLevel="2" x14ac:dyDescent="0.25">
      <c r="A206" s="67">
        <v>3</v>
      </c>
      <c r="B206" s="68">
        <v>6</v>
      </c>
      <c r="C206" s="68">
        <v>61900</v>
      </c>
      <c r="D206" s="68">
        <v>3201</v>
      </c>
      <c r="E206" s="27" t="s">
        <v>54</v>
      </c>
      <c r="F206" s="28" t="s">
        <v>229</v>
      </c>
      <c r="G206" s="72">
        <v>30000</v>
      </c>
    </row>
    <row r="207" spans="1:7" ht="15.75" customHeight="1" outlineLevel="1" x14ac:dyDescent="0.25">
      <c r="A207" s="77"/>
      <c r="B207" s="78"/>
      <c r="C207" s="79"/>
      <c r="D207" s="80">
        <v>3201</v>
      </c>
      <c r="E207" s="81" t="s">
        <v>283</v>
      </c>
      <c r="F207" s="82"/>
      <c r="G207" s="83">
        <f>SUBTOTAL(9,G199:G206)</f>
        <v>352812.6260290909</v>
      </c>
    </row>
    <row r="208" spans="1:7" ht="15.75" customHeight="1" outlineLevel="2" x14ac:dyDescent="0.25">
      <c r="A208" s="84">
        <v>4</v>
      </c>
      <c r="B208" s="69">
        <v>1</v>
      </c>
      <c r="C208" s="69">
        <v>12001</v>
      </c>
      <c r="D208" s="69">
        <v>3300</v>
      </c>
      <c r="E208" s="85" t="s">
        <v>24</v>
      </c>
      <c r="F208" s="85" t="s">
        <v>23</v>
      </c>
      <c r="G208" s="97">
        <v>15905.0128</v>
      </c>
    </row>
    <row r="209" spans="1:7" ht="15.75" customHeight="1" outlineLevel="2" x14ac:dyDescent="0.25">
      <c r="A209" s="84">
        <v>4</v>
      </c>
      <c r="B209" s="69">
        <v>1</v>
      </c>
      <c r="C209" s="69">
        <v>12006</v>
      </c>
      <c r="D209" s="69">
        <v>3300</v>
      </c>
      <c r="E209" s="85" t="s">
        <v>24</v>
      </c>
      <c r="F209" s="85" t="s">
        <v>36</v>
      </c>
      <c r="G209" s="86">
        <v>4817.4542000000001</v>
      </c>
    </row>
    <row r="210" spans="1:7" ht="15.75" customHeight="1" outlineLevel="2" x14ac:dyDescent="0.25">
      <c r="A210" s="84">
        <v>4</v>
      </c>
      <c r="B210" s="69">
        <v>1</v>
      </c>
      <c r="C210" s="69">
        <v>12100</v>
      </c>
      <c r="D210" s="69">
        <v>3300</v>
      </c>
      <c r="E210" s="87" t="s">
        <v>24</v>
      </c>
      <c r="F210" s="85" t="s">
        <v>38</v>
      </c>
      <c r="G210" s="88">
        <v>12324.2796</v>
      </c>
    </row>
    <row r="211" spans="1:7" ht="15.75" customHeight="1" outlineLevel="2" x14ac:dyDescent="0.25">
      <c r="A211" s="84">
        <v>4</v>
      </c>
      <c r="B211" s="69">
        <v>1</v>
      </c>
      <c r="C211" s="69">
        <v>12101</v>
      </c>
      <c r="D211" s="69">
        <v>3300</v>
      </c>
      <c r="E211" s="87" t="s">
        <v>24</v>
      </c>
      <c r="F211" s="85" t="s">
        <v>39</v>
      </c>
      <c r="G211" s="88">
        <v>15930.2066</v>
      </c>
    </row>
    <row r="212" spans="1:7" ht="15.75" customHeight="1" outlineLevel="2" x14ac:dyDescent="0.25">
      <c r="A212" s="84">
        <v>4</v>
      </c>
      <c r="B212" s="69">
        <v>1</v>
      </c>
      <c r="C212" s="69">
        <v>12103</v>
      </c>
      <c r="D212" s="69">
        <v>3300</v>
      </c>
      <c r="E212" s="85" t="s">
        <v>24</v>
      </c>
      <c r="F212" s="85" t="s">
        <v>43</v>
      </c>
      <c r="G212" s="97">
        <v>2410.4472000000001</v>
      </c>
    </row>
    <row r="213" spans="1:7" ht="15.75" customHeight="1" outlineLevel="2" x14ac:dyDescent="0.25">
      <c r="A213" s="84">
        <v>4</v>
      </c>
      <c r="B213" s="69">
        <v>1</v>
      </c>
      <c r="C213" s="69">
        <v>16000</v>
      </c>
      <c r="D213" s="69">
        <v>3300</v>
      </c>
      <c r="E213" s="85" t="s">
        <v>24</v>
      </c>
      <c r="F213" s="85" t="s">
        <v>59</v>
      </c>
      <c r="G213" s="86">
        <v>16957.842132000002</v>
      </c>
    </row>
    <row r="214" spans="1:7" ht="15.75" customHeight="1" outlineLevel="1" x14ac:dyDescent="0.25">
      <c r="A214" s="77"/>
      <c r="B214" s="78"/>
      <c r="C214" s="79"/>
      <c r="D214" s="80">
        <v>3300</v>
      </c>
      <c r="E214" s="81" t="s">
        <v>284</v>
      </c>
      <c r="F214" s="82"/>
      <c r="G214" s="83">
        <f>SUBTOTAL(9,G208:G213)</f>
        <v>68345.242532000004</v>
      </c>
    </row>
    <row r="215" spans="1:7" outlineLevel="2" x14ac:dyDescent="0.25">
      <c r="A215" s="84">
        <v>4</v>
      </c>
      <c r="B215" s="69">
        <v>1</v>
      </c>
      <c r="C215" s="69">
        <v>12001</v>
      </c>
      <c r="D215" s="69">
        <v>3321</v>
      </c>
      <c r="E215" s="85" t="s">
        <v>25</v>
      </c>
      <c r="F215" s="85" t="s">
        <v>23</v>
      </c>
      <c r="G215" s="88">
        <v>18087.253199999999</v>
      </c>
    </row>
    <row r="216" spans="1:7" outlineLevel="2" x14ac:dyDescent="0.25">
      <c r="A216" s="84">
        <v>4</v>
      </c>
      <c r="B216" s="69">
        <v>1</v>
      </c>
      <c r="C216" s="69">
        <v>12001</v>
      </c>
      <c r="D216" s="69">
        <v>3321</v>
      </c>
      <c r="E216" s="87" t="s">
        <v>25</v>
      </c>
      <c r="F216" s="85" t="s">
        <v>26</v>
      </c>
      <c r="G216" s="88">
        <v>10325.379199999999</v>
      </c>
    </row>
    <row r="217" spans="1:7" outlineLevel="2" x14ac:dyDescent="0.25">
      <c r="A217" s="84">
        <v>4</v>
      </c>
      <c r="B217" s="69">
        <v>1</v>
      </c>
      <c r="C217" s="69">
        <v>12006</v>
      </c>
      <c r="D217" s="69">
        <v>3321</v>
      </c>
      <c r="E217" s="87" t="s">
        <v>25</v>
      </c>
      <c r="F217" s="85" t="s">
        <v>36</v>
      </c>
      <c r="G217" s="86">
        <v>6219.4902000000002</v>
      </c>
    </row>
    <row r="218" spans="1:7" outlineLevel="2" x14ac:dyDescent="0.25">
      <c r="A218" s="84">
        <v>4</v>
      </c>
      <c r="B218" s="69">
        <v>1</v>
      </c>
      <c r="C218" s="69">
        <v>12100</v>
      </c>
      <c r="D218" s="69">
        <v>3321</v>
      </c>
      <c r="E218" s="87" t="s">
        <v>25</v>
      </c>
      <c r="F218" s="85" t="s">
        <v>38</v>
      </c>
      <c r="G218" s="88">
        <v>14458.727999999999</v>
      </c>
    </row>
    <row r="219" spans="1:7" outlineLevel="2" x14ac:dyDescent="0.25">
      <c r="A219" s="84">
        <v>4</v>
      </c>
      <c r="B219" s="69">
        <v>1</v>
      </c>
      <c r="C219" s="69">
        <v>12101</v>
      </c>
      <c r="D219" s="69">
        <v>3321</v>
      </c>
      <c r="E219" s="87" t="s">
        <v>25</v>
      </c>
      <c r="F219" s="85" t="s">
        <v>39</v>
      </c>
      <c r="G219" s="88">
        <v>22211.751490909101</v>
      </c>
    </row>
    <row r="220" spans="1:7" outlineLevel="2" x14ac:dyDescent="0.25">
      <c r="A220" s="84">
        <v>4</v>
      </c>
      <c r="B220" s="69">
        <v>1</v>
      </c>
      <c r="C220" s="69">
        <v>12103</v>
      </c>
      <c r="D220" s="69">
        <v>3321</v>
      </c>
      <c r="E220" s="87" t="s">
        <v>25</v>
      </c>
      <c r="F220" s="85" t="s">
        <v>43</v>
      </c>
      <c r="G220" s="86">
        <v>3489.1156363636401</v>
      </c>
    </row>
    <row r="221" spans="1:7" outlineLevel="2" x14ac:dyDescent="0.25">
      <c r="A221" s="84">
        <v>4</v>
      </c>
      <c r="B221" s="69">
        <v>1</v>
      </c>
      <c r="C221" s="69">
        <v>13100</v>
      </c>
      <c r="D221" s="69">
        <v>3321</v>
      </c>
      <c r="E221" s="87" t="s">
        <v>25</v>
      </c>
      <c r="F221" s="85" t="s">
        <v>51</v>
      </c>
      <c r="G221" s="88">
        <v>19887.9141818182</v>
      </c>
    </row>
    <row r="222" spans="1:7" outlineLevel="2" x14ac:dyDescent="0.25">
      <c r="A222" s="84">
        <v>4</v>
      </c>
      <c r="B222" s="69">
        <v>1</v>
      </c>
      <c r="C222" s="69">
        <v>16000</v>
      </c>
      <c r="D222" s="69">
        <v>3321</v>
      </c>
      <c r="E222" s="87" t="s">
        <v>25</v>
      </c>
      <c r="F222" s="85" t="s">
        <v>59</v>
      </c>
      <c r="G222" s="86">
        <v>20000</v>
      </c>
    </row>
    <row r="223" spans="1:7" outlineLevel="2" x14ac:dyDescent="0.25">
      <c r="A223" s="67">
        <v>4</v>
      </c>
      <c r="B223" s="68">
        <v>2</v>
      </c>
      <c r="C223" s="68">
        <v>22000</v>
      </c>
      <c r="D223" s="68">
        <v>3321</v>
      </c>
      <c r="E223" s="70" t="s">
        <v>25</v>
      </c>
      <c r="F223" s="71" t="s">
        <v>77</v>
      </c>
      <c r="G223" s="72">
        <v>500</v>
      </c>
    </row>
    <row r="224" spans="1:7" outlineLevel="2" x14ac:dyDescent="0.25">
      <c r="A224" s="67">
        <v>4</v>
      </c>
      <c r="B224" s="68">
        <v>2</v>
      </c>
      <c r="C224" s="68">
        <v>22001</v>
      </c>
      <c r="D224" s="68">
        <v>3321</v>
      </c>
      <c r="E224" s="70" t="s">
        <v>25</v>
      </c>
      <c r="F224" s="71" t="s">
        <v>79</v>
      </c>
      <c r="G224" s="72">
        <v>8000</v>
      </c>
    </row>
    <row r="225" spans="1:7" outlineLevel="2" x14ac:dyDescent="0.25">
      <c r="A225" s="67">
        <v>4</v>
      </c>
      <c r="B225" s="68">
        <v>2</v>
      </c>
      <c r="C225" s="68">
        <v>22690</v>
      </c>
      <c r="D225" s="68">
        <v>3321</v>
      </c>
      <c r="E225" s="70" t="s">
        <v>25</v>
      </c>
      <c r="F225" s="71" t="s">
        <v>109</v>
      </c>
      <c r="G225" s="89">
        <v>1000</v>
      </c>
    </row>
    <row r="226" spans="1:7" outlineLevel="2" x14ac:dyDescent="0.25">
      <c r="A226" s="67">
        <v>4</v>
      </c>
      <c r="B226" s="68">
        <v>2</v>
      </c>
      <c r="C226" s="69">
        <v>22691</v>
      </c>
      <c r="D226" s="68">
        <v>3321</v>
      </c>
      <c r="E226" s="70" t="s">
        <v>25</v>
      </c>
      <c r="F226" s="71" t="s">
        <v>115</v>
      </c>
      <c r="G226" s="72">
        <v>6000</v>
      </c>
    </row>
    <row r="227" spans="1:7" ht="25.5" outlineLevel="2" x14ac:dyDescent="0.25">
      <c r="A227" s="67">
        <v>4</v>
      </c>
      <c r="B227" s="68">
        <v>6</v>
      </c>
      <c r="C227" s="68">
        <v>63900</v>
      </c>
      <c r="D227" s="68">
        <v>3321</v>
      </c>
      <c r="E227" s="27" t="s">
        <v>25</v>
      </c>
      <c r="F227" s="28" t="s">
        <v>245</v>
      </c>
      <c r="G227" s="72">
        <v>8000</v>
      </c>
    </row>
    <row r="228" spans="1:7" ht="15.75" customHeight="1" outlineLevel="1" x14ac:dyDescent="0.25">
      <c r="A228" s="77"/>
      <c r="B228" s="78"/>
      <c r="C228" s="79"/>
      <c r="D228" s="80">
        <v>3321</v>
      </c>
      <c r="E228" s="81" t="s">
        <v>285</v>
      </c>
      <c r="F228" s="82"/>
      <c r="G228" s="83">
        <f>SUBTOTAL(9,G215:G227)</f>
        <v>138179.63190909094</v>
      </c>
    </row>
    <row r="229" spans="1:7" ht="15.75" customHeight="1" outlineLevel="2" x14ac:dyDescent="0.25">
      <c r="A229" s="67">
        <v>4</v>
      </c>
      <c r="B229" s="68">
        <v>2</v>
      </c>
      <c r="C229" s="68">
        <v>22000</v>
      </c>
      <c r="D229" s="68">
        <v>3340</v>
      </c>
      <c r="E229" s="70" t="s">
        <v>78</v>
      </c>
      <c r="F229" s="71" t="s">
        <v>77</v>
      </c>
      <c r="G229" s="89">
        <v>500</v>
      </c>
    </row>
    <row r="230" spans="1:7" ht="15.75" customHeight="1" outlineLevel="2" x14ac:dyDescent="0.25">
      <c r="A230" s="67">
        <v>4</v>
      </c>
      <c r="B230" s="68">
        <v>2</v>
      </c>
      <c r="C230" s="68">
        <v>22602</v>
      </c>
      <c r="D230" s="68">
        <v>3340</v>
      </c>
      <c r="E230" s="28" t="s">
        <v>78</v>
      </c>
      <c r="F230" s="28" t="s">
        <v>97</v>
      </c>
      <c r="G230" s="72">
        <v>2000</v>
      </c>
    </row>
    <row r="231" spans="1:7" ht="15.75" customHeight="1" outlineLevel="2" x14ac:dyDescent="0.25">
      <c r="A231" s="67">
        <v>4</v>
      </c>
      <c r="B231" s="68">
        <v>2</v>
      </c>
      <c r="C231" s="68">
        <v>22690</v>
      </c>
      <c r="D231" s="68">
        <v>3340</v>
      </c>
      <c r="E231" s="70" t="s">
        <v>78</v>
      </c>
      <c r="F231" s="71" t="s">
        <v>110</v>
      </c>
      <c r="G231" s="72">
        <v>2000</v>
      </c>
    </row>
    <row r="232" spans="1:7" ht="15.75" customHeight="1" outlineLevel="2" x14ac:dyDescent="0.25">
      <c r="A232" s="67">
        <v>4</v>
      </c>
      <c r="B232" s="68">
        <v>2</v>
      </c>
      <c r="C232" s="68">
        <v>22692</v>
      </c>
      <c r="D232" s="68">
        <v>3340</v>
      </c>
      <c r="E232" s="71" t="s">
        <v>78</v>
      </c>
      <c r="F232" s="71" t="s">
        <v>120</v>
      </c>
      <c r="G232" s="89">
        <v>20500</v>
      </c>
    </row>
    <row r="233" spans="1:7" ht="15.75" customHeight="1" outlineLevel="2" x14ac:dyDescent="0.25">
      <c r="A233" s="67">
        <v>4</v>
      </c>
      <c r="B233" s="68">
        <v>2</v>
      </c>
      <c r="C233" s="68">
        <v>22693</v>
      </c>
      <c r="D233" s="68">
        <v>3340</v>
      </c>
      <c r="E233" s="70" t="s">
        <v>78</v>
      </c>
      <c r="F233" s="71" t="s">
        <v>122</v>
      </c>
      <c r="G233" s="89">
        <v>30000</v>
      </c>
    </row>
    <row r="234" spans="1:7" ht="15.75" customHeight="1" outlineLevel="2" x14ac:dyDescent="0.25">
      <c r="A234" s="67">
        <v>4</v>
      </c>
      <c r="B234" s="68">
        <v>2</v>
      </c>
      <c r="C234" s="68">
        <v>22698</v>
      </c>
      <c r="D234" s="68">
        <v>3340</v>
      </c>
      <c r="E234" s="71" t="s">
        <v>78</v>
      </c>
      <c r="F234" s="71" t="s">
        <v>129</v>
      </c>
      <c r="G234" s="72">
        <v>20000</v>
      </c>
    </row>
    <row r="235" spans="1:7" ht="15.75" customHeight="1" outlineLevel="2" x14ac:dyDescent="0.25">
      <c r="A235" s="67">
        <v>4</v>
      </c>
      <c r="B235" s="68">
        <v>2</v>
      </c>
      <c r="C235" s="68">
        <v>22699</v>
      </c>
      <c r="D235" s="68">
        <v>3340</v>
      </c>
      <c r="E235" s="70" t="s">
        <v>78</v>
      </c>
      <c r="F235" s="71" t="s">
        <v>109</v>
      </c>
      <c r="G235" s="72">
        <v>30000</v>
      </c>
    </row>
    <row r="236" spans="1:7" ht="15.75" customHeight="1" outlineLevel="2" x14ac:dyDescent="0.25">
      <c r="A236" s="67">
        <v>4</v>
      </c>
      <c r="B236" s="68">
        <v>4</v>
      </c>
      <c r="C236" s="68">
        <v>48000</v>
      </c>
      <c r="D236" s="68">
        <v>3340</v>
      </c>
      <c r="E236" s="70" t="s">
        <v>78</v>
      </c>
      <c r="F236" s="71" t="s">
        <v>184</v>
      </c>
      <c r="G236" s="89">
        <v>2000</v>
      </c>
    </row>
    <row r="237" spans="1:7" ht="15.75" customHeight="1" outlineLevel="2" x14ac:dyDescent="0.25">
      <c r="A237" s="67">
        <v>4</v>
      </c>
      <c r="B237" s="68">
        <v>4</v>
      </c>
      <c r="C237" s="68">
        <v>48001</v>
      </c>
      <c r="D237" s="68">
        <v>3340</v>
      </c>
      <c r="E237" s="70" t="s">
        <v>78</v>
      </c>
      <c r="F237" s="71" t="s">
        <v>190</v>
      </c>
      <c r="G237" s="89">
        <v>20000</v>
      </c>
    </row>
    <row r="238" spans="1:7" ht="15.75" customHeight="1" outlineLevel="2" x14ac:dyDescent="0.25">
      <c r="A238" s="67">
        <v>4</v>
      </c>
      <c r="B238" s="68">
        <v>4</v>
      </c>
      <c r="C238" s="68">
        <v>48901</v>
      </c>
      <c r="D238" s="68">
        <v>3340</v>
      </c>
      <c r="E238" s="71" t="s">
        <v>78</v>
      </c>
      <c r="F238" s="71" t="s">
        <v>209</v>
      </c>
      <c r="G238" s="72">
        <v>90000</v>
      </c>
    </row>
    <row r="239" spans="1:7" ht="15.75" customHeight="1" outlineLevel="2" x14ac:dyDescent="0.25">
      <c r="A239" s="67">
        <v>4</v>
      </c>
      <c r="B239" s="68">
        <v>4</v>
      </c>
      <c r="C239" s="68">
        <v>48903</v>
      </c>
      <c r="D239" s="68">
        <v>3340</v>
      </c>
      <c r="E239" s="70" t="s">
        <v>78</v>
      </c>
      <c r="F239" s="71" t="s">
        <v>213</v>
      </c>
      <c r="G239" s="89">
        <v>1500</v>
      </c>
    </row>
    <row r="240" spans="1:7" ht="15.75" customHeight="1" outlineLevel="2" x14ac:dyDescent="0.25">
      <c r="A240" s="67">
        <v>4</v>
      </c>
      <c r="B240" s="68">
        <v>4</v>
      </c>
      <c r="C240" s="68">
        <v>48904</v>
      </c>
      <c r="D240" s="69">
        <v>3340</v>
      </c>
      <c r="E240" s="70" t="s">
        <v>78</v>
      </c>
      <c r="F240" s="71" t="s">
        <v>215</v>
      </c>
      <c r="G240" s="72">
        <v>8000</v>
      </c>
    </row>
    <row r="241" spans="1:7" ht="15.75" customHeight="1" outlineLevel="2" x14ac:dyDescent="0.25">
      <c r="A241" s="84">
        <v>4</v>
      </c>
      <c r="B241" s="69">
        <v>4</v>
      </c>
      <c r="C241" s="69">
        <v>48905</v>
      </c>
      <c r="D241" s="69">
        <v>3340</v>
      </c>
      <c r="E241" s="87" t="s">
        <v>78</v>
      </c>
      <c r="F241" s="85" t="s">
        <v>217</v>
      </c>
      <c r="G241" s="72">
        <v>4000</v>
      </c>
    </row>
    <row r="242" spans="1:7" ht="15.75" customHeight="1" outlineLevel="2" x14ac:dyDescent="0.25">
      <c r="A242" s="67">
        <v>4</v>
      </c>
      <c r="B242" s="68">
        <v>4</v>
      </c>
      <c r="C242" s="68">
        <v>48907</v>
      </c>
      <c r="D242" s="68">
        <v>3340</v>
      </c>
      <c r="E242" s="70" t="s">
        <v>78</v>
      </c>
      <c r="F242" s="71" t="s">
        <v>219</v>
      </c>
      <c r="G242" s="72">
        <v>15000</v>
      </c>
    </row>
    <row r="243" spans="1:7" ht="15.75" customHeight="1" outlineLevel="2" x14ac:dyDescent="0.25">
      <c r="A243" s="67">
        <v>4</v>
      </c>
      <c r="B243" s="68">
        <v>4</v>
      </c>
      <c r="C243" s="69">
        <v>48908</v>
      </c>
      <c r="D243" s="68">
        <v>3340</v>
      </c>
      <c r="E243" s="70" t="s">
        <v>78</v>
      </c>
      <c r="F243" s="71" t="s">
        <v>220</v>
      </c>
      <c r="G243" s="72">
        <v>4000</v>
      </c>
    </row>
    <row r="244" spans="1:7" ht="15.75" customHeight="1" outlineLevel="2" x14ac:dyDescent="0.25">
      <c r="A244" s="67">
        <v>4</v>
      </c>
      <c r="B244" s="68">
        <v>4</v>
      </c>
      <c r="C244" s="69">
        <v>48909</v>
      </c>
      <c r="D244" s="68">
        <v>3340</v>
      </c>
      <c r="E244" s="70" t="s">
        <v>78</v>
      </c>
      <c r="F244" s="71" t="s">
        <v>221</v>
      </c>
      <c r="G244" s="72">
        <v>3200</v>
      </c>
    </row>
    <row r="245" spans="1:7" ht="15.75" customHeight="1" outlineLevel="2" x14ac:dyDescent="0.25">
      <c r="A245" s="67">
        <v>4</v>
      </c>
      <c r="B245" s="68">
        <v>4</v>
      </c>
      <c r="C245" s="68">
        <v>48910</v>
      </c>
      <c r="D245" s="68">
        <v>3340</v>
      </c>
      <c r="E245" s="70" t="s">
        <v>78</v>
      </c>
      <c r="F245" s="71" t="s">
        <v>222</v>
      </c>
      <c r="G245" s="72">
        <v>600</v>
      </c>
    </row>
    <row r="246" spans="1:7" ht="15.75" customHeight="1" outlineLevel="2" x14ac:dyDescent="0.25">
      <c r="A246" s="67">
        <v>4</v>
      </c>
      <c r="B246" s="68">
        <v>4</v>
      </c>
      <c r="C246" s="68">
        <v>48911</v>
      </c>
      <c r="D246" s="68">
        <v>3340</v>
      </c>
      <c r="E246" s="70" t="s">
        <v>78</v>
      </c>
      <c r="F246" s="71" t="s">
        <v>223</v>
      </c>
      <c r="G246" s="72">
        <v>600</v>
      </c>
    </row>
    <row r="247" spans="1:7" ht="15.75" customHeight="1" outlineLevel="1" x14ac:dyDescent="0.25">
      <c r="A247" s="77"/>
      <c r="B247" s="78"/>
      <c r="C247" s="79"/>
      <c r="D247" s="80">
        <v>3340</v>
      </c>
      <c r="E247" s="81" t="s">
        <v>286</v>
      </c>
      <c r="F247" s="82"/>
      <c r="G247" s="83">
        <f>SUBTOTAL(9,G229:G246)</f>
        <v>253900</v>
      </c>
    </row>
    <row r="248" spans="1:7" ht="25.5" outlineLevel="2" x14ac:dyDescent="0.25">
      <c r="A248" s="67">
        <v>4</v>
      </c>
      <c r="B248" s="68">
        <v>2</v>
      </c>
      <c r="C248" s="68">
        <v>22798</v>
      </c>
      <c r="D248" s="68">
        <v>3350</v>
      </c>
      <c r="E248" s="70" t="s">
        <v>150</v>
      </c>
      <c r="F248" s="71" t="s">
        <v>151</v>
      </c>
      <c r="G248" s="72">
        <v>41382</v>
      </c>
    </row>
    <row r="249" spans="1:7" ht="25.5" outlineLevel="2" x14ac:dyDescent="0.25">
      <c r="A249" s="67">
        <v>4</v>
      </c>
      <c r="B249" s="68">
        <v>2</v>
      </c>
      <c r="C249" s="68">
        <v>22799</v>
      </c>
      <c r="D249" s="68">
        <v>3350</v>
      </c>
      <c r="E249" s="71" t="s">
        <v>150</v>
      </c>
      <c r="F249" s="71" t="s">
        <v>159</v>
      </c>
      <c r="G249" s="72">
        <v>4000</v>
      </c>
    </row>
    <row r="250" spans="1:7" outlineLevel="2" x14ac:dyDescent="0.25">
      <c r="A250" s="67">
        <v>4</v>
      </c>
      <c r="B250" s="68">
        <v>2</v>
      </c>
      <c r="C250" s="232">
        <v>22797</v>
      </c>
      <c r="D250" s="68">
        <v>3350</v>
      </c>
      <c r="E250" s="70" t="s">
        <v>150</v>
      </c>
      <c r="F250" s="71" t="s">
        <v>166</v>
      </c>
      <c r="G250" s="72">
        <v>38000</v>
      </c>
    </row>
    <row r="251" spans="1:7" ht="15.75" customHeight="1" outlineLevel="1" x14ac:dyDescent="0.25">
      <c r="A251" s="77"/>
      <c r="B251" s="78"/>
      <c r="C251" s="79"/>
      <c r="D251" s="80">
        <v>3350</v>
      </c>
      <c r="E251" s="81" t="s">
        <v>287</v>
      </c>
      <c r="F251" s="82"/>
      <c r="G251" s="83">
        <f>SUBTOTAL(9,G248:G250)</f>
        <v>83382</v>
      </c>
    </row>
    <row r="252" spans="1:7" outlineLevel="2" x14ac:dyDescent="0.25">
      <c r="A252" s="84">
        <v>4</v>
      </c>
      <c r="B252" s="69">
        <v>1</v>
      </c>
      <c r="C252" s="69">
        <v>12000</v>
      </c>
      <c r="D252" s="69">
        <v>3360</v>
      </c>
      <c r="E252" s="85" t="s">
        <v>14</v>
      </c>
      <c r="F252" s="85" t="s">
        <v>12</v>
      </c>
      <c r="G252" s="86">
        <v>18087.253199999999</v>
      </c>
    </row>
    <row r="253" spans="1:7" outlineLevel="2" x14ac:dyDescent="0.25">
      <c r="A253" s="84">
        <v>4</v>
      </c>
      <c r="B253" s="69">
        <v>1</v>
      </c>
      <c r="C253" s="69">
        <v>12006</v>
      </c>
      <c r="D253" s="69">
        <v>3360</v>
      </c>
      <c r="E253" s="87" t="s">
        <v>14</v>
      </c>
      <c r="F253" s="85" t="s">
        <v>36</v>
      </c>
      <c r="G253" s="88">
        <v>4177.0619999999999</v>
      </c>
    </row>
    <row r="254" spans="1:7" outlineLevel="2" x14ac:dyDescent="0.25">
      <c r="A254" s="84">
        <v>4</v>
      </c>
      <c r="B254" s="69">
        <v>1</v>
      </c>
      <c r="C254" s="69">
        <v>12100</v>
      </c>
      <c r="D254" s="69">
        <v>3360</v>
      </c>
      <c r="E254" s="85" t="s">
        <v>14</v>
      </c>
      <c r="F254" s="85" t="s">
        <v>38</v>
      </c>
      <c r="G254" s="97">
        <v>14361.310600000001</v>
      </c>
    </row>
    <row r="255" spans="1:7" outlineLevel="2" x14ac:dyDescent="0.25">
      <c r="A255" s="84">
        <v>4</v>
      </c>
      <c r="B255" s="69">
        <v>1</v>
      </c>
      <c r="C255" s="69">
        <v>12101</v>
      </c>
      <c r="D255" s="69">
        <v>3360</v>
      </c>
      <c r="E255" s="85" t="s">
        <v>14</v>
      </c>
      <c r="F255" s="85" t="s">
        <v>39</v>
      </c>
      <c r="G255" s="97">
        <v>17645.754000000001</v>
      </c>
    </row>
    <row r="256" spans="1:7" outlineLevel="2" x14ac:dyDescent="0.25">
      <c r="A256" s="84">
        <v>4</v>
      </c>
      <c r="B256" s="69">
        <v>1</v>
      </c>
      <c r="C256" s="69">
        <v>12103</v>
      </c>
      <c r="D256" s="69">
        <v>3360</v>
      </c>
      <c r="E256" s="87" t="s">
        <v>14</v>
      </c>
      <c r="F256" s="85" t="s">
        <v>42</v>
      </c>
      <c r="G256" s="86">
        <v>2279.9256</v>
      </c>
    </row>
    <row r="257" spans="1:7" outlineLevel="2" x14ac:dyDescent="0.25">
      <c r="A257" s="84">
        <v>4</v>
      </c>
      <c r="B257" s="69">
        <v>1</v>
      </c>
      <c r="C257" s="69">
        <v>16000</v>
      </c>
      <c r="D257" s="69">
        <v>3360</v>
      </c>
      <c r="E257" s="87" t="s">
        <v>14</v>
      </c>
      <c r="F257" s="85" t="s">
        <v>59</v>
      </c>
      <c r="G257" s="86">
        <v>12000</v>
      </c>
    </row>
    <row r="258" spans="1:7" ht="25.5" outlineLevel="2" x14ac:dyDescent="0.25">
      <c r="A258" s="67">
        <v>4</v>
      </c>
      <c r="B258" s="68">
        <v>2</v>
      </c>
      <c r="C258" s="68">
        <v>21200</v>
      </c>
      <c r="D258" s="68">
        <v>3360</v>
      </c>
      <c r="E258" s="70" t="s">
        <v>14</v>
      </c>
      <c r="F258" s="71" t="s">
        <v>68</v>
      </c>
      <c r="G258" s="72">
        <v>15000</v>
      </c>
    </row>
    <row r="259" spans="1:7" ht="25.5" outlineLevel="2" x14ac:dyDescent="0.25">
      <c r="A259" s="67">
        <v>4</v>
      </c>
      <c r="B259" s="68">
        <v>2</v>
      </c>
      <c r="C259" s="68">
        <v>21300</v>
      </c>
      <c r="D259" s="68">
        <v>3360</v>
      </c>
      <c r="E259" s="70" t="s">
        <v>14</v>
      </c>
      <c r="F259" s="71" t="s">
        <v>71</v>
      </c>
      <c r="G259" s="72">
        <v>4000</v>
      </c>
    </row>
    <row r="260" spans="1:7" outlineLevel="2" x14ac:dyDescent="0.25">
      <c r="A260" s="67">
        <v>4</v>
      </c>
      <c r="B260" s="68">
        <v>2</v>
      </c>
      <c r="C260" s="68">
        <v>22600</v>
      </c>
      <c r="D260" s="68">
        <v>3360</v>
      </c>
      <c r="E260" s="70" t="s">
        <v>14</v>
      </c>
      <c r="F260" s="71" t="s">
        <v>95</v>
      </c>
      <c r="G260" s="72">
        <v>17553.919999999998</v>
      </c>
    </row>
    <row r="261" spans="1:7" outlineLevel="2" x14ac:dyDescent="0.25">
      <c r="A261" s="67">
        <v>4</v>
      </c>
      <c r="B261" s="68">
        <v>2</v>
      </c>
      <c r="C261" s="68">
        <v>22609</v>
      </c>
      <c r="D261" s="68">
        <v>3360</v>
      </c>
      <c r="E261" s="70" t="s">
        <v>14</v>
      </c>
      <c r="F261" s="71" t="s">
        <v>103</v>
      </c>
      <c r="G261" s="72">
        <v>10000</v>
      </c>
    </row>
    <row r="262" spans="1:7" outlineLevel="2" x14ac:dyDescent="0.25">
      <c r="A262" s="67">
        <v>4</v>
      </c>
      <c r="B262" s="68">
        <v>2</v>
      </c>
      <c r="C262" s="68">
        <v>22699</v>
      </c>
      <c r="D262" s="68">
        <v>3360</v>
      </c>
      <c r="E262" s="70" t="s">
        <v>14</v>
      </c>
      <c r="F262" s="71" t="s">
        <v>109</v>
      </c>
      <c r="G262" s="72">
        <v>2000</v>
      </c>
    </row>
    <row r="263" spans="1:7" outlineLevel="2" x14ac:dyDescent="0.25">
      <c r="A263" s="67">
        <v>4</v>
      </c>
      <c r="B263" s="68">
        <v>4</v>
      </c>
      <c r="C263" s="68">
        <v>48000</v>
      </c>
      <c r="D263" s="68">
        <v>3360</v>
      </c>
      <c r="E263" s="70" t="s">
        <v>14</v>
      </c>
      <c r="F263" s="71" t="s">
        <v>180</v>
      </c>
      <c r="G263" s="72">
        <v>1000</v>
      </c>
    </row>
    <row r="264" spans="1:7" outlineLevel="2" x14ac:dyDescent="0.25">
      <c r="A264" s="73">
        <v>4</v>
      </c>
      <c r="B264" s="69">
        <v>6</v>
      </c>
      <c r="C264" s="69">
        <v>61900</v>
      </c>
      <c r="D264" s="69">
        <v>3360</v>
      </c>
      <c r="E264" s="74" t="s">
        <v>14</v>
      </c>
      <c r="F264" s="75" t="s">
        <v>230</v>
      </c>
      <c r="G264" s="76">
        <v>20000</v>
      </c>
    </row>
    <row r="265" spans="1:7" ht="15.75" customHeight="1" outlineLevel="1" x14ac:dyDescent="0.25">
      <c r="A265" s="77"/>
      <c r="B265" s="78"/>
      <c r="C265" s="79"/>
      <c r="D265" s="80">
        <v>3360</v>
      </c>
      <c r="E265" s="81" t="s">
        <v>288</v>
      </c>
      <c r="F265" s="82"/>
      <c r="G265" s="83">
        <f>SUBTOTAL(9,G252:G264)</f>
        <v>138105.2254</v>
      </c>
    </row>
    <row r="266" spans="1:7" ht="15.75" customHeight="1" outlineLevel="2" x14ac:dyDescent="0.25">
      <c r="A266" s="84">
        <v>7</v>
      </c>
      <c r="B266" s="69">
        <v>1</v>
      </c>
      <c r="C266" s="69">
        <v>12003</v>
      </c>
      <c r="D266" s="69">
        <v>3370</v>
      </c>
      <c r="E266" s="87" t="s">
        <v>30</v>
      </c>
      <c r="F266" s="85" t="s">
        <v>18</v>
      </c>
      <c r="G266" s="86">
        <v>12181.439200000001</v>
      </c>
    </row>
    <row r="267" spans="1:7" ht="15.75" customHeight="1" outlineLevel="2" x14ac:dyDescent="0.25">
      <c r="A267" s="84">
        <v>7</v>
      </c>
      <c r="B267" s="69">
        <v>1</v>
      </c>
      <c r="C267" s="69">
        <v>12003</v>
      </c>
      <c r="D267" s="69">
        <v>3370</v>
      </c>
      <c r="E267" s="87" t="s">
        <v>30</v>
      </c>
      <c r="F267" s="85" t="s">
        <v>31</v>
      </c>
      <c r="G267" s="88">
        <v>9462.8366000000005</v>
      </c>
    </row>
    <row r="268" spans="1:7" ht="15.75" customHeight="1" outlineLevel="2" x14ac:dyDescent="0.25">
      <c r="A268" s="84">
        <v>7</v>
      </c>
      <c r="B268" s="69">
        <v>1</v>
      </c>
      <c r="C268" s="69">
        <v>12006</v>
      </c>
      <c r="D268" s="69">
        <v>3370</v>
      </c>
      <c r="E268" s="85" t="s">
        <v>30</v>
      </c>
      <c r="F268" s="85" t="s">
        <v>36</v>
      </c>
      <c r="G268" s="97">
        <v>3726.9351454545499</v>
      </c>
    </row>
    <row r="269" spans="1:7" ht="15.75" customHeight="1" outlineLevel="2" x14ac:dyDescent="0.25">
      <c r="A269" s="84">
        <v>7</v>
      </c>
      <c r="B269" s="69">
        <v>1</v>
      </c>
      <c r="C269" s="69">
        <v>12100</v>
      </c>
      <c r="D269" s="69">
        <v>3370</v>
      </c>
      <c r="E269" s="87" t="s">
        <v>30</v>
      </c>
      <c r="F269" s="85" t="s">
        <v>38</v>
      </c>
      <c r="G269" s="86">
        <v>11663.038140000001</v>
      </c>
    </row>
    <row r="270" spans="1:7" ht="15.75" customHeight="1" outlineLevel="2" x14ac:dyDescent="0.25">
      <c r="A270" s="84">
        <v>7</v>
      </c>
      <c r="B270" s="69">
        <v>1</v>
      </c>
      <c r="C270" s="69">
        <v>12101</v>
      </c>
      <c r="D270" s="69">
        <v>3370</v>
      </c>
      <c r="E270" s="87" t="s">
        <v>30</v>
      </c>
      <c r="F270" s="85" t="s">
        <v>39</v>
      </c>
      <c r="G270" s="86">
        <v>20339.189018181802</v>
      </c>
    </row>
    <row r="271" spans="1:7" ht="15.75" customHeight="1" outlineLevel="2" x14ac:dyDescent="0.25">
      <c r="A271" s="84">
        <v>7</v>
      </c>
      <c r="B271" s="69">
        <v>1</v>
      </c>
      <c r="C271" s="69">
        <v>12101</v>
      </c>
      <c r="D271" s="69">
        <v>3370</v>
      </c>
      <c r="E271" s="87" t="s">
        <v>30</v>
      </c>
      <c r="F271" s="85" t="s">
        <v>40</v>
      </c>
      <c r="G271" s="86">
        <v>2835.3634000000002</v>
      </c>
    </row>
    <row r="272" spans="1:7" ht="15.75" customHeight="1" outlineLevel="2" x14ac:dyDescent="0.25">
      <c r="A272" s="84">
        <v>7</v>
      </c>
      <c r="B272" s="69">
        <v>1</v>
      </c>
      <c r="C272" s="69">
        <v>16000</v>
      </c>
      <c r="D272" s="69">
        <v>3370</v>
      </c>
      <c r="E272" s="85" t="s">
        <v>30</v>
      </c>
      <c r="F272" s="85" t="s">
        <v>59</v>
      </c>
      <c r="G272" s="97">
        <v>19868.904496200001</v>
      </c>
    </row>
    <row r="273" spans="1:7" ht="15.75" customHeight="1" outlineLevel="2" x14ac:dyDescent="0.25">
      <c r="A273" s="67">
        <v>7</v>
      </c>
      <c r="B273" s="68">
        <v>2</v>
      </c>
      <c r="C273" s="68">
        <v>22000</v>
      </c>
      <c r="D273" s="68">
        <v>3370</v>
      </c>
      <c r="E273" s="71" t="s">
        <v>30</v>
      </c>
      <c r="F273" s="71" t="s">
        <v>77</v>
      </c>
      <c r="G273" s="72">
        <v>500</v>
      </c>
    </row>
    <row r="274" spans="1:7" ht="15.75" customHeight="1" outlineLevel="2" x14ac:dyDescent="0.25">
      <c r="A274" s="67">
        <v>7</v>
      </c>
      <c r="B274" s="68">
        <v>2</v>
      </c>
      <c r="C274" s="68">
        <v>22606</v>
      </c>
      <c r="D274" s="68">
        <v>3370</v>
      </c>
      <c r="E274" s="70" t="s">
        <v>30</v>
      </c>
      <c r="F274" s="71" t="s">
        <v>102</v>
      </c>
      <c r="G274" s="89">
        <v>40554.36</v>
      </c>
    </row>
    <row r="275" spans="1:7" ht="15.75" customHeight="1" outlineLevel="2" x14ac:dyDescent="0.25">
      <c r="A275" s="67">
        <v>7</v>
      </c>
      <c r="B275" s="68">
        <v>2</v>
      </c>
      <c r="C275" s="68">
        <v>22609</v>
      </c>
      <c r="D275" s="68">
        <v>3370</v>
      </c>
      <c r="E275" s="70" t="s">
        <v>30</v>
      </c>
      <c r="F275" s="71" t="s">
        <v>103</v>
      </c>
      <c r="G275" s="72">
        <v>30000</v>
      </c>
    </row>
    <row r="276" spans="1:7" ht="15.75" customHeight="1" outlineLevel="2" x14ac:dyDescent="0.25">
      <c r="A276" s="67">
        <v>7</v>
      </c>
      <c r="B276" s="68">
        <v>2</v>
      </c>
      <c r="C276" s="68">
        <v>22690</v>
      </c>
      <c r="D276" s="68">
        <v>3370</v>
      </c>
      <c r="E276" s="70" t="s">
        <v>30</v>
      </c>
      <c r="F276" s="71" t="s">
        <v>111</v>
      </c>
      <c r="G276" s="72">
        <v>10700</v>
      </c>
    </row>
    <row r="277" spans="1:7" ht="15.75" customHeight="1" outlineLevel="2" x14ac:dyDescent="0.25">
      <c r="A277" s="67">
        <v>7</v>
      </c>
      <c r="B277" s="68">
        <v>2</v>
      </c>
      <c r="C277" s="68">
        <v>22699</v>
      </c>
      <c r="D277" s="68">
        <v>3370</v>
      </c>
      <c r="E277" s="70" t="s">
        <v>30</v>
      </c>
      <c r="F277" s="71" t="s">
        <v>109</v>
      </c>
      <c r="G277" s="72">
        <v>35000</v>
      </c>
    </row>
    <row r="278" spans="1:7" ht="15.75" customHeight="1" outlineLevel="2" x14ac:dyDescent="0.25">
      <c r="A278" s="67">
        <v>7</v>
      </c>
      <c r="B278" s="68">
        <v>4</v>
      </c>
      <c r="C278" s="68">
        <v>48001</v>
      </c>
      <c r="D278" s="68">
        <v>3370</v>
      </c>
      <c r="E278" s="70" t="s">
        <v>30</v>
      </c>
      <c r="F278" s="71" t="s">
        <v>191</v>
      </c>
      <c r="G278" s="72">
        <v>5500</v>
      </c>
    </row>
    <row r="279" spans="1:7" ht="15.75" customHeight="1" outlineLevel="2" x14ac:dyDescent="0.25">
      <c r="A279" s="67">
        <v>7</v>
      </c>
      <c r="B279" s="68">
        <v>4</v>
      </c>
      <c r="C279" s="68">
        <v>48900</v>
      </c>
      <c r="D279" s="68">
        <v>3370</v>
      </c>
      <c r="E279" s="70" t="s">
        <v>30</v>
      </c>
      <c r="F279" s="71" t="s">
        <v>201</v>
      </c>
      <c r="G279" s="72">
        <v>2000</v>
      </c>
    </row>
    <row r="280" spans="1:7" ht="15.75" customHeight="1" outlineLevel="2" x14ac:dyDescent="0.25">
      <c r="A280" s="73">
        <v>7</v>
      </c>
      <c r="B280" s="69">
        <v>6</v>
      </c>
      <c r="C280" s="69">
        <v>62500</v>
      </c>
      <c r="D280" s="69">
        <v>3370</v>
      </c>
      <c r="E280" s="74" t="s">
        <v>30</v>
      </c>
      <c r="F280" s="75" t="s">
        <v>235</v>
      </c>
      <c r="G280" s="76">
        <v>6000</v>
      </c>
    </row>
    <row r="281" spans="1:7" ht="15.75" customHeight="1" outlineLevel="1" x14ac:dyDescent="0.25">
      <c r="A281" s="77"/>
      <c r="B281" s="78"/>
      <c r="C281" s="79"/>
      <c r="D281" s="80">
        <v>3370</v>
      </c>
      <c r="E281" s="81" t="s">
        <v>289</v>
      </c>
      <c r="F281" s="82"/>
      <c r="G281" s="83">
        <f>SUBTOTAL(9,G266:G280)</f>
        <v>210332.06599983637</v>
      </c>
    </row>
    <row r="282" spans="1:7" ht="15.75" customHeight="1" outlineLevel="2" x14ac:dyDescent="0.25">
      <c r="A282" s="67">
        <v>6</v>
      </c>
      <c r="B282" s="68">
        <v>2</v>
      </c>
      <c r="C282" s="68">
        <v>22602</v>
      </c>
      <c r="D282" s="68">
        <v>3380</v>
      </c>
      <c r="E282" s="71" t="s">
        <v>98</v>
      </c>
      <c r="F282" s="28" t="s">
        <v>97</v>
      </c>
      <c r="G282" s="89">
        <v>2000</v>
      </c>
    </row>
    <row r="283" spans="1:7" ht="15.75" customHeight="1" outlineLevel="2" x14ac:dyDescent="0.25">
      <c r="A283" s="67">
        <v>6</v>
      </c>
      <c r="B283" s="68">
        <v>2</v>
      </c>
      <c r="C283" s="68">
        <v>22690</v>
      </c>
      <c r="D283" s="68">
        <v>3380</v>
      </c>
      <c r="E283" s="70" t="s">
        <v>98</v>
      </c>
      <c r="F283" s="71" t="s">
        <v>112</v>
      </c>
      <c r="G283" s="89">
        <v>10000</v>
      </c>
    </row>
    <row r="284" spans="1:7" ht="15.75" customHeight="1" outlineLevel="2" x14ac:dyDescent="0.25">
      <c r="A284" s="67">
        <v>6</v>
      </c>
      <c r="B284" s="68">
        <v>2</v>
      </c>
      <c r="C284" s="68">
        <v>22691</v>
      </c>
      <c r="D284" s="68">
        <v>3380</v>
      </c>
      <c r="E284" s="71" t="s">
        <v>98</v>
      </c>
      <c r="F284" s="71" t="s">
        <v>116</v>
      </c>
      <c r="G284" s="72">
        <v>20000</v>
      </c>
    </row>
    <row r="285" spans="1:7" ht="15.75" customHeight="1" outlineLevel="2" x14ac:dyDescent="0.25">
      <c r="A285" s="67">
        <v>6</v>
      </c>
      <c r="B285" s="68">
        <v>2</v>
      </c>
      <c r="C285" s="69">
        <v>22691</v>
      </c>
      <c r="D285" s="68">
        <v>3380</v>
      </c>
      <c r="E285" s="71" t="s">
        <v>98</v>
      </c>
      <c r="F285" s="71" t="s">
        <v>117</v>
      </c>
      <c r="G285" s="72">
        <v>17500</v>
      </c>
    </row>
    <row r="286" spans="1:7" ht="15.75" customHeight="1" outlineLevel="2" x14ac:dyDescent="0.25">
      <c r="A286" s="67">
        <v>6</v>
      </c>
      <c r="B286" s="68">
        <v>2</v>
      </c>
      <c r="C286" s="68">
        <v>22692</v>
      </c>
      <c r="D286" s="68">
        <v>3380</v>
      </c>
      <c r="E286" s="27" t="s">
        <v>98</v>
      </c>
      <c r="F286" s="70" t="s">
        <v>121</v>
      </c>
      <c r="G286" s="98">
        <v>20000</v>
      </c>
    </row>
    <row r="287" spans="1:7" ht="15.75" customHeight="1" outlineLevel="2" x14ac:dyDescent="0.25">
      <c r="A287" s="67">
        <v>6</v>
      </c>
      <c r="B287" s="68">
        <v>2</v>
      </c>
      <c r="C287" s="68">
        <v>22699</v>
      </c>
      <c r="D287" s="68">
        <v>3380</v>
      </c>
      <c r="E287" s="70" t="s">
        <v>98</v>
      </c>
      <c r="F287" s="71" t="s">
        <v>137</v>
      </c>
      <c r="G287" s="72">
        <v>100000</v>
      </c>
    </row>
    <row r="288" spans="1:7" ht="15.75" customHeight="1" outlineLevel="2" x14ac:dyDescent="0.25">
      <c r="A288" s="67">
        <v>6</v>
      </c>
      <c r="B288" s="68">
        <v>2</v>
      </c>
      <c r="C288" s="68">
        <v>22799</v>
      </c>
      <c r="D288" s="68">
        <v>3380</v>
      </c>
      <c r="E288" s="70" t="s">
        <v>98</v>
      </c>
      <c r="F288" s="71" t="s">
        <v>160</v>
      </c>
      <c r="G288" s="72">
        <v>50000</v>
      </c>
    </row>
    <row r="289" spans="1:7" ht="15.75" customHeight="1" outlineLevel="2" x14ac:dyDescent="0.25">
      <c r="A289" s="67">
        <v>6</v>
      </c>
      <c r="B289" s="68">
        <v>4</v>
      </c>
      <c r="C289" s="68">
        <v>48001</v>
      </c>
      <c r="D289" s="68">
        <v>3380</v>
      </c>
      <c r="E289" s="70" t="s">
        <v>98</v>
      </c>
      <c r="F289" s="71" t="s">
        <v>192</v>
      </c>
      <c r="G289" s="72">
        <v>2000</v>
      </c>
    </row>
    <row r="290" spans="1:7" ht="15.75" customHeight="1" outlineLevel="2" x14ac:dyDescent="0.25">
      <c r="A290" s="67">
        <v>6</v>
      </c>
      <c r="B290" s="68">
        <v>4</v>
      </c>
      <c r="C290" s="68">
        <v>48900</v>
      </c>
      <c r="D290" s="68">
        <v>3380</v>
      </c>
      <c r="E290" s="70" t="s">
        <v>98</v>
      </c>
      <c r="F290" s="90" t="s">
        <v>202</v>
      </c>
      <c r="G290" s="72">
        <v>30000</v>
      </c>
    </row>
    <row r="291" spans="1:7" ht="15.75" customHeight="1" outlineLevel="2" x14ac:dyDescent="0.25">
      <c r="A291" s="67">
        <v>6</v>
      </c>
      <c r="B291" s="68">
        <v>4</v>
      </c>
      <c r="C291" s="68">
        <v>48901</v>
      </c>
      <c r="D291" s="68">
        <v>3380</v>
      </c>
      <c r="E291" s="70" t="s">
        <v>98</v>
      </c>
      <c r="F291" s="71" t="s">
        <v>210</v>
      </c>
      <c r="G291" s="72">
        <v>2500</v>
      </c>
    </row>
    <row r="292" spans="1:7" ht="15.75" customHeight="1" outlineLevel="2" x14ac:dyDescent="0.25">
      <c r="A292" s="67">
        <v>6</v>
      </c>
      <c r="B292" s="68">
        <v>4</v>
      </c>
      <c r="C292" s="68">
        <v>48902</v>
      </c>
      <c r="D292" s="68">
        <v>3380</v>
      </c>
      <c r="E292" s="70" t="s">
        <v>98</v>
      </c>
      <c r="F292" s="71" t="s">
        <v>212</v>
      </c>
      <c r="G292" s="72">
        <v>500</v>
      </c>
    </row>
    <row r="293" spans="1:7" ht="15.75" customHeight="1" outlineLevel="2" x14ac:dyDescent="0.25">
      <c r="A293" s="67">
        <v>6</v>
      </c>
      <c r="B293" s="68">
        <v>4</v>
      </c>
      <c r="C293" s="68">
        <v>48903</v>
      </c>
      <c r="D293" s="68">
        <v>3380</v>
      </c>
      <c r="E293" s="71" t="s">
        <v>98</v>
      </c>
      <c r="F293" s="71" t="s">
        <v>214</v>
      </c>
      <c r="G293" s="72">
        <v>500</v>
      </c>
    </row>
    <row r="294" spans="1:7" ht="15.75" customHeight="1" outlineLevel="2" x14ac:dyDescent="0.25">
      <c r="A294" s="84">
        <v>6</v>
      </c>
      <c r="B294" s="69">
        <v>4</v>
      </c>
      <c r="C294" s="69">
        <v>48904</v>
      </c>
      <c r="D294" s="69">
        <v>3380</v>
      </c>
      <c r="E294" s="85" t="s">
        <v>98</v>
      </c>
      <c r="F294" s="85" t="s">
        <v>216</v>
      </c>
      <c r="G294" s="86">
        <v>7000</v>
      </c>
    </row>
    <row r="295" spans="1:7" ht="15.75" customHeight="1" outlineLevel="2" x14ac:dyDescent="0.25">
      <c r="A295" s="84">
        <v>6</v>
      </c>
      <c r="B295" s="69">
        <v>4</v>
      </c>
      <c r="C295" s="69">
        <v>48905</v>
      </c>
      <c r="D295" s="69">
        <v>3380</v>
      </c>
      <c r="E295" s="85" t="s">
        <v>98</v>
      </c>
      <c r="F295" s="85" t="s">
        <v>218</v>
      </c>
      <c r="G295" s="86">
        <v>7000</v>
      </c>
    </row>
    <row r="296" spans="1:7" ht="15.75" customHeight="1" outlineLevel="1" x14ac:dyDescent="0.25">
      <c r="A296" s="77"/>
      <c r="B296" s="78"/>
      <c r="C296" s="79"/>
      <c r="D296" s="80">
        <v>3380</v>
      </c>
      <c r="E296" s="81" t="s">
        <v>290</v>
      </c>
      <c r="F296" s="82"/>
      <c r="G296" s="83">
        <f>SUBTOTAL(9,G282:G295)</f>
        <v>269000</v>
      </c>
    </row>
    <row r="297" spans="1:7" ht="15.75" customHeight="1" outlineLevel="2" x14ac:dyDescent="0.25">
      <c r="A297" s="67">
        <v>8</v>
      </c>
      <c r="B297" s="68">
        <v>2</v>
      </c>
      <c r="C297" s="68">
        <v>22697</v>
      </c>
      <c r="D297" s="68">
        <v>3381</v>
      </c>
      <c r="E297" s="27" t="s">
        <v>124</v>
      </c>
      <c r="F297" s="71" t="s">
        <v>125</v>
      </c>
      <c r="G297" s="72">
        <v>10000</v>
      </c>
    </row>
    <row r="298" spans="1:7" ht="15.75" customHeight="1" outlineLevel="2" x14ac:dyDescent="0.25">
      <c r="A298" s="67">
        <v>8</v>
      </c>
      <c r="B298" s="68">
        <v>2</v>
      </c>
      <c r="C298" s="68">
        <v>22698</v>
      </c>
      <c r="D298" s="68">
        <v>3381</v>
      </c>
      <c r="E298" s="70" t="s">
        <v>124</v>
      </c>
      <c r="F298" s="71" t="s">
        <v>130</v>
      </c>
      <c r="G298" s="72">
        <v>5000</v>
      </c>
    </row>
    <row r="299" spans="1:7" ht="15.75" customHeight="1" outlineLevel="2" x14ac:dyDescent="0.25">
      <c r="A299" s="67">
        <v>8</v>
      </c>
      <c r="B299" s="68">
        <v>2</v>
      </c>
      <c r="C299" s="68">
        <v>22699</v>
      </c>
      <c r="D299" s="68">
        <v>3381</v>
      </c>
      <c r="E299" s="70" t="s">
        <v>124</v>
      </c>
      <c r="F299" s="71" t="s">
        <v>138</v>
      </c>
      <c r="G299" s="72">
        <v>20000</v>
      </c>
    </row>
    <row r="300" spans="1:7" ht="15.75" customHeight="1" outlineLevel="2" x14ac:dyDescent="0.25">
      <c r="A300" s="67">
        <v>8</v>
      </c>
      <c r="B300" s="68">
        <v>4</v>
      </c>
      <c r="C300" s="68">
        <v>48000</v>
      </c>
      <c r="D300" s="68">
        <v>3381</v>
      </c>
      <c r="E300" s="71" t="s">
        <v>124</v>
      </c>
      <c r="F300" s="71" t="s">
        <v>185</v>
      </c>
      <c r="G300" s="72">
        <v>200</v>
      </c>
    </row>
    <row r="301" spans="1:7" ht="15.75" customHeight="1" outlineLevel="2" x14ac:dyDescent="0.25">
      <c r="A301" s="67">
        <v>8</v>
      </c>
      <c r="B301" s="68">
        <v>4</v>
      </c>
      <c r="C301" s="68">
        <v>48001</v>
      </c>
      <c r="D301" s="68">
        <v>3381</v>
      </c>
      <c r="E301" s="70" t="s">
        <v>124</v>
      </c>
      <c r="F301" s="71" t="s">
        <v>193</v>
      </c>
      <c r="G301" s="72">
        <v>5000</v>
      </c>
    </row>
    <row r="302" spans="1:7" ht="15.75" customHeight="1" outlineLevel="2" x14ac:dyDescent="0.25">
      <c r="A302" s="67">
        <v>8</v>
      </c>
      <c r="B302" s="68">
        <v>4</v>
      </c>
      <c r="C302" s="68">
        <v>48002</v>
      </c>
      <c r="D302" s="68">
        <v>3381</v>
      </c>
      <c r="E302" s="70" t="s">
        <v>124</v>
      </c>
      <c r="F302" s="90" t="s">
        <v>197</v>
      </c>
      <c r="G302" s="72">
        <v>1000</v>
      </c>
    </row>
    <row r="303" spans="1:7" ht="15.75" customHeight="1" outlineLevel="1" x14ac:dyDescent="0.25">
      <c r="A303" s="77"/>
      <c r="B303" s="78"/>
      <c r="C303" s="79"/>
      <c r="D303" s="80">
        <v>3381</v>
      </c>
      <c r="E303" s="81" t="s">
        <v>291</v>
      </c>
      <c r="F303" s="82"/>
      <c r="G303" s="83">
        <f>SUBTOTAL(9,G297:G302)</f>
        <v>41200</v>
      </c>
    </row>
    <row r="304" spans="1:7" ht="15.75" customHeight="1" outlineLevel="2" x14ac:dyDescent="0.25">
      <c r="A304" s="84">
        <v>3</v>
      </c>
      <c r="B304" s="69">
        <v>1</v>
      </c>
      <c r="C304" s="69">
        <v>12003</v>
      </c>
      <c r="D304" s="69">
        <v>3400</v>
      </c>
      <c r="E304" s="87" t="s">
        <v>32</v>
      </c>
      <c r="F304" s="85" t="s">
        <v>23</v>
      </c>
      <c r="G304" s="88">
        <v>15905.0128</v>
      </c>
    </row>
    <row r="305" spans="1:7" ht="15.75" customHeight="1" outlineLevel="2" x14ac:dyDescent="0.25">
      <c r="A305" s="84">
        <v>3</v>
      </c>
      <c r="B305" s="69">
        <v>1</v>
      </c>
      <c r="C305" s="69">
        <v>12004</v>
      </c>
      <c r="D305" s="69">
        <v>3400</v>
      </c>
      <c r="E305" s="87" t="s">
        <v>32</v>
      </c>
      <c r="F305" s="85" t="s">
        <v>26</v>
      </c>
      <c r="G305" s="86">
        <v>10325.379199999999</v>
      </c>
    </row>
    <row r="306" spans="1:7" ht="15.75" customHeight="1" outlineLevel="2" x14ac:dyDescent="0.25">
      <c r="A306" s="84">
        <v>3</v>
      </c>
      <c r="B306" s="69">
        <v>1</v>
      </c>
      <c r="C306" s="69">
        <v>12006</v>
      </c>
      <c r="D306" s="69">
        <v>3400</v>
      </c>
      <c r="E306" s="87" t="s">
        <v>32</v>
      </c>
      <c r="F306" s="85" t="s">
        <v>36</v>
      </c>
      <c r="G306" s="86">
        <v>4240.1068018181804</v>
      </c>
    </row>
    <row r="307" spans="1:7" ht="15.75" customHeight="1" outlineLevel="2" x14ac:dyDescent="0.25">
      <c r="A307" s="84">
        <v>3</v>
      </c>
      <c r="B307" s="69">
        <v>1</v>
      </c>
      <c r="C307" s="69">
        <v>12100</v>
      </c>
      <c r="D307" s="69">
        <v>3400</v>
      </c>
      <c r="E307" s="87" t="s">
        <v>32</v>
      </c>
      <c r="F307" s="85" t="s">
        <v>38</v>
      </c>
      <c r="G307" s="86">
        <v>18083.689399999999</v>
      </c>
    </row>
    <row r="308" spans="1:7" ht="15.75" customHeight="1" outlineLevel="2" x14ac:dyDescent="0.25">
      <c r="A308" s="84">
        <v>3</v>
      </c>
      <c r="B308" s="69">
        <v>1</v>
      </c>
      <c r="C308" s="69">
        <v>12101</v>
      </c>
      <c r="D308" s="69">
        <v>3400</v>
      </c>
      <c r="E308" s="87" t="s">
        <v>32</v>
      </c>
      <c r="F308" s="85" t="s">
        <v>39</v>
      </c>
      <c r="G308" s="86">
        <v>22403.488799999999</v>
      </c>
    </row>
    <row r="309" spans="1:7" ht="15.75" customHeight="1" outlineLevel="2" x14ac:dyDescent="0.25">
      <c r="A309" s="84">
        <v>3</v>
      </c>
      <c r="B309" s="69">
        <v>1</v>
      </c>
      <c r="C309" s="69">
        <v>12103</v>
      </c>
      <c r="D309" s="69">
        <v>3400</v>
      </c>
      <c r="E309" s="87" t="s">
        <v>32</v>
      </c>
      <c r="F309" s="85" t="s">
        <v>42</v>
      </c>
      <c r="G309" s="86">
        <v>3473.2836000000002</v>
      </c>
    </row>
    <row r="310" spans="1:7" ht="15.75" customHeight="1" outlineLevel="2" x14ac:dyDescent="0.25">
      <c r="A310" s="84">
        <v>3</v>
      </c>
      <c r="B310" s="69">
        <v>1</v>
      </c>
      <c r="C310" s="69">
        <v>16000</v>
      </c>
      <c r="D310" s="69">
        <v>3400</v>
      </c>
      <c r="E310" s="87" t="s">
        <v>32</v>
      </c>
      <c r="F310" s="85" t="s">
        <v>59</v>
      </c>
      <c r="G310" s="86">
        <v>24562.216998600001</v>
      </c>
    </row>
    <row r="311" spans="1:7" ht="15.75" customHeight="1" outlineLevel="1" x14ac:dyDescent="0.25">
      <c r="A311" s="77"/>
      <c r="B311" s="78"/>
      <c r="C311" s="79"/>
      <c r="D311" s="80">
        <v>3400</v>
      </c>
      <c r="E311" s="81" t="s">
        <v>292</v>
      </c>
      <c r="F311" s="82"/>
      <c r="G311" s="83">
        <f>SUBTOTAL(9,G304:G310)</f>
        <v>98993.177600418159</v>
      </c>
    </row>
    <row r="312" spans="1:7" ht="15.75" customHeight="1" outlineLevel="2" x14ac:dyDescent="0.25">
      <c r="A312" s="67">
        <v>8</v>
      </c>
      <c r="B312" s="68">
        <v>2</v>
      </c>
      <c r="C312" s="68">
        <v>22699</v>
      </c>
      <c r="D312" s="68">
        <v>3410</v>
      </c>
      <c r="E312" s="70" t="s">
        <v>139</v>
      </c>
      <c r="F312" s="71" t="s">
        <v>109</v>
      </c>
      <c r="G312" s="72">
        <v>80000</v>
      </c>
    </row>
    <row r="313" spans="1:7" ht="15.75" customHeight="1" outlineLevel="2" x14ac:dyDescent="0.25">
      <c r="A313" s="67">
        <v>3</v>
      </c>
      <c r="B313" s="68">
        <v>4</v>
      </c>
      <c r="C313" s="68">
        <v>48900</v>
      </c>
      <c r="D313" s="68">
        <v>3410</v>
      </c>
      <c r="E313" s="70" t="s">
        <v>139</v>
      </c>
      <c r="F313" s="71" t="s">
        <v>203</v>
      </c>
      <c r="G313" s="98">
        <v>72500</v>
      </c>
    </row>
    <row r="314" spans="1:7" ht="15.75" customHeight="1" outlineLevel="2" x14ac:dyDescent="0.25">
      <c r="A314" s="84">
        <v>8</v>
      </c>
      <c r="B314" s="69">
        <v>6</v>
      </c>
      <c r="C314" s="69">
        <v>63900</v>
      </c>
      <c r="D314" s="69">
        <v>3410</v>
      </c>
      <c r="E314" s="74" t="s">
        <v>139</v>
      </c>
      <c r="F314" s="75" t="s">
        <v>244</v>
      </c>
      <c r="G314" s="76">
        <v>30000</v>
      </c>
    </row>
    <row r="315" spans="1:7" ht="15.75" customHeight="1" outlineLevel="1" x14ac:dyDescent="0.25">
      <c r="A315" s="77"/>
      <c r="B315" s="78"/>
      <c r="C315" s="79"/>
      <c r="D315" s="80">
        <v>3410</v>
      </c>
      <c r="E315" s="81" t="s">
        <v>293</v>
      </c>
      <c r="F315" s="82"/>
      <c r="G315" s="83">
        <f>SUBTOTAL(9,G312:G314)</f>
        <v>182500</v>
      </c>
    </row>
    <row r="316" spans="1:7" ht="15.75" customHeight="1" outlineLevel="2" x14ac:dyDescent="0.25">
      <c r="A316" s="84">
        <v>3</v>
      </c>
      <c r="B316" s="69">
        <v>1</v>
      </c>
      <c r="C316" s="69">
        <v>12005</v>
      </c>
      <c r="D316" s="69">
        <v>3420</v>
      </c>
      <c r="E316" s="85" t="s">
        <v>35</v>
      </c>
      <c r="F316" s="85" t="s">
        <v>31</v>
      </c>
      <c r="G316" s="86">
        <v>9462.8366000000005</v>
      </c>
    </row>
    <row r="317" spans="1:7" ht="15.75" customHeight="1" outlineLevel="2" x14ac:dyDescent="0.25">
      <c r="A317" s="84">
        <v>3</v>
      </c>
      <c r="B317" s="69">
        <v>1</v>
      </c>
      <c r="C317" s="69">
        <v>12006</v>
      </c>
      <c r="D317" s="69">
        <v>3420</v>
      </c>
      <c r="E317" s="87" t="s">
        <v>35</v>
      </c>
      <c r="F317" s="85" t="s">
        <v>36</v>
      </c>
      <c r="G317" s="86">
        <v>699.08159999999998</v>
      </c>
    </row>
    <row r="318" spans="1:7" ht="15.75" customHeight="1" outlineLevel="2" x14ac:dyDescent="0.25">
      <c r="A318" s="84">
        <v>3</v>
      </c>
      <c r="B318" s="69">
        <v>1</v>
      </c>
      <c r="C318" s="69">
        <v>12100</v>
      </c>
      <c r="D318" s="69">
        <v>3420</v>
      </c>
      <c r="E318" s="87" t="s">
        <v>35</v>
      </c>
      <c r="F318" s="85" t="s">
        <v>38</v>
      </c>
      <c r="G318" s="86">
        <v>4874.9694</v>
      </c>
    </row>
    <row r="319" spans="1:7" ht="15.75" customHeight="1" outlineLevel="2" x14ac:dyDescent="0.25">
      <c r="A319" s="84">
        <v>3</v>
      </c>
      <c r="B319" s="69">
        <v>1</v>
      </c>
      <c r="C319" s="69">
        <v>12101</v>
      </c>
      <c r="D319" s="69">
        <v>3420</v>
      </c>
      <c r="E319" s="87" t="s">
        <v>35</v>
      </c>
      <c r="F319" s="85" t="s">
        <v>39</v>
      </c>
      <c r="G319" s="86">
        <v>8484.7279999999992</v>
      </c>
    </row>
    <row r="320" spans="1:7" ht="15.75" customHeight="1" outlineLevel="2" x14ac:dyDescent="0.25">
      <c r="A320" s="84">
        <v>3</v>
      </c>
      <c r="B320" s="69">
        <v>1</v>
      </c>
      <c r="C320" s="69">
        <v>16000</v>
      </c>
      <c r="D320" s="69">
        <v>3420</v>
      </c>
      <c r="E320" s="87" t="s">
        <v>35</v>
      </c>
      <c r="F320" s="85" t="s">
        <v>59</v>
      </c>
      <c r="G320" s="86">
        <v>7762.1331479999999</v>
      </c>
    </row>
    <row r="321" spans="1:7" ht="25.5" outlineLevel="2" x14ac:dyDescent="0.25">
      <c r="A321" s="67">
        <v>3</v>
      </c>
      <c r="B321" s="68">
        <v>2</v>
      </c>
      <c r="C321" s="68">
        <v>21200</v>
      </c>
      <c r="D321" s="68">
        <v>3420</v>
      </c>
      <c r="E321" s="71" t="s">
        <v>35</v>
      </c>
      <c r="F321" s="71" t="s">
        <v>68</v>
      </c>
      <c r="G321" s="72">
        <v>3000</v>
      </c>
    </row>
    <row r="322" spans="1:7" ht="25.5" outlineLevel="2" x14ac:dyDescent="0.25">
      <c r="A322" s="67">
        <v>3</v>
      </c>
      <c r="B322" s="68">
        <v>2</v>
      </c>
      <c r="C322" s="68">
        <v>21300</v>
      </c>
      <c r="D322" s="68">
        <v>3420</v>
      </c>
      <c r="E322" s="70" t="s">
        <v>35</v>
      </c>
      <c r="F322" s="71" t="s">
        <v>71</v>
      </c>
      <c r="G322" s="72">
        <v>3000</v>
      </c>
    </row>
    <row r="323" spans="1:7" ht="15.75" customHeight="1" outlineLevel="2" x14ac:dyDescent="0.25">
      <c r="A323" s="67">
        <v>3</v>
      </c>
      <c r="B323" s="68">
        <v>2</v>
      </c>
      <c r="C323" s="68">
        <v>22100</v>
      </c>
      <c r="D323" s="68">
        <v>3420</v>
      </c>
      <c r="E323" s="70" t="s">
        <v>35</v>
      </c>
      <c r="F323" s="71" t="s">
        <v>81</v>
      </c>
      <c r="G323" s="86">
        <f>80000-37750</f>
        <v>42250</v>
      </c>
    </row>
    <row r="324" spans="1:7" ht="15.75" customHeight="1" outlineLevel="2" x14ac:dyDescent="0.25">
      <c r="A324" s="67">
        <v>3</v>
      </c>
      <c r="B324" s="68">
        <v>2</v>
      </c>
      <c r="C324" s="68">
        <v>22102</v>
      </c>
      <c r="D324" s="68">
        <v>3420</v>
      </c>
      <c r="E324" s="71" t="s">
        <v>35</v>
      </c>
      <c r="F324" s="71" t="s">
        <v>82</v>
      </c>
      <c r="G324" s="72">
        <v>10000</v>
      </c>
    </row>
    <row r="325" spans="1:7" ht="15.75" customHeight="1" outlineLevel="2" x14ac:dyDescent="0.25">
      <c r="A325" s="67">
        <v>3</v>
      </c>
      <c r="B325" s="68">
        <v>2</v>
      </c>
      <c r="C325" s="68">
        <v>22199</v>
      </c>
      <c r="D325" s="68">
        <v>3420</v>
      </c>
      <c r="E325" s="70" t="s">
        <v>35</v>
      </c>
      <c r="F325" s="71" t="s">
        <v>88</v>
      </c>
      <c r="G325" s="72">
        <v>25000</v>
      </c>
    </row>
    <row r="326" spans="1:7" ht="15.75" customHeight="1" outlineLevel="2" x14ac:dyDescent="0.25">
      <c r="A326" s="67">
        <v>3</v>
      </c>
      <c r="B326" s="68">
        <v>2</v>
      </c>
      <c r="C326" s="69">
        <v>22700</v>
      </c>
      <c r="D326" s="68">
        <v>3420</v>
      </c>
      <c r="E326" s="70" t="s">
        <v>35</v>
      </c>
      <c r="F326" s="71" t="s">
        <v>67</v>
      </c>
      <c r="G326" s="72">
        <v>90000</v>
      </c>
    </row>
    <row r="327" spans="1:7" ht="25.5" outlineLevel="2" x14ac:dyDescent="0.25">
      <c r="A327" s="67">
        <v>3</v>
      </c>
      <c r="B327" s="68">
        <v>2</v>
      </c>
      <c r="C327" s="68">
        <v>22798</v>
      </c>
      <c r="D327" s="68">
        <v>3420</v>
      </c>
      <c r="E327" s="70" t="s">
        <v>35</v>
      </c>
      <c r="F327" s="71" t="s">
        <v>152</v>
      </c>
      <c r="G327" s="72">
        <v>50000</v>
      </c>
    </row>
    <row r="328" spans="1:7" ht="25.5" outlineLevel="2" x14ac:dyDescent="0.25">
      <c r="A328" s="67">
        <v>3</v>
      </c>
      <c r="B328" s="68">
        <v>2</v>
      </c>
      <c r="C328" s="68">
        <v>22799</v>
      </c>
      <c r="D328" s="68">
        <v>3420</v>
      </c>
      <c r="E328" s="28" t="s">
        <v>35</v>
      </c>
      <c r="F328" s="71" t="s">
        <v>155</v>
      </c>
      <c r="G328" s="72">
        <v>65000</v>
      </c>
    </row>
    <row r="329" spans="1:7" ht="15.75" customHeight="1" outlineLevel="2" x14ac:dyDescent="0.25">
      <c r="A329" s="73">
        <v>3</v>
      </c>
      <c r="B329" s="69">
        <v>6</v>
      </c>
      <c r="C329" s="69">
        <v>63900</v>
      </c>
      <c r="D329" s="69">
        <v>3420</v>
      </c>
      <c r="E329" s="74" t="s">
        <v>35</v>
      </c>
      <c r="F329" s="75" t="s">
        <v>244</v>
      </c>
      <c r="G329" s="76">
        <v>30000</v>
      </c>
    </row>
    <row r="330" spans="1:7" ht="15.75" customHeight="1" outlineLevel="1" x14ac:dyDescent="0.25">
      <c r="A330" s="77"/>
      <c r="B330" s="78"/>
      <c r="C330" s="79"/>
      <c r="D330" s="80">
        <v>3420</v>
      </c>
      <c r="E330" s="81" t="s">
        <v>294</v>
      </c>
      <c r="F330" s="82"/>
      <c r="G330" s="83">
        <f>SUBTOTAL(9,G316:G329)</f>
        <v>349533.74874800001</v>
      </c>
    </row>
    <row r="331" spans="1:7" ht="25.5" outlineLevel="2" x14ac:dyDescent="0.25">
      <c r="A331" s="67">
        <v>3</v>
      </c>
      <c r="B331" s="68">
        <v>2</v>
      </c>
      <c r="C331" s="68">
        <v>21200</v>
      </c>
      <c r="D331" s="68">
        <v>3421</v>
      </c>
      <c r="E331" s="71" t="s">
        <v>70</v>
      </c>
      <c r="F331" s="71" t="s">
        <v>68</v>
      </c>
      <c r="G331" s="72">
        <v>2000</v>
      </c>
    </row>
    <row r="332" spans="1:7" ht="15.75" customHeight="1" outlineLevel="2" x14ac:dyDescent="0.25">
      <c r="A332" s="67">
        <v>3</v>
      </c>
      <c r="B332" s="68">
        <v>2</v>
      </c>
      <c r="C332" s="68">
        <v>22100</v>
      </c>
      <c r="D332" s="68">
        <v>3421</v>
      </c>
      <c r="E332" s="70" t="s">
        <v>70</v>
      </c>
      <c r="F332" s="71" t="s">
        <v>81</v>
      </c>
      <c r="G332" s="72">
        <v>6000</v>
      </c>
    </row>
    <row r="333" spans="1:7" ht="15.75" customHeight="1" outlineLevel="2" x14ac:dyDescent="0.25">
      <c r="A333" s="67">
        <v>3</v>
      </c>
      <c r="B333" s="68">
        <v>2</v>
      </c>
      <c r="C333" s="68">
        <v>22102</v>
      </c>
      <c r="D333" s="68">
        <v>3421</v>
      </c>
      <c r="E333" s="71" t="s">
        <v>70</v>
      </c>
      <c r="F333" s="71" t="s">
        <v>82</v>
      </c>
      <c r="G333" s="72">
        <v>108000</v>
      </c>
    </row>
    <row r="334" spans="1:7" ht="15.75" customHeight="1" outlineLevel="2" x14ac:dyDescent="0.25">
      <c r="A334" s="67">
        <v>3</v>
      </c>
      <c r="B334" s="68">
        <v>2</v>
      </c>
      <c r="C334" s="68">
        <v>22798</v>
      </c>
      <c r="D334" s="68">
        <v>3421</v>
      </c>
      <c r="E334" s="70" t="s">
        <v>70</v>
      </c>
      <c r="F334" s="71" t="s">
        <v>153</v>
      </c>
      <c r="G334" s="86">
        <v>387000</v>
      </c>
    </row>
    <row r="335" spans="1:7" ht="25.5" outlineLevel="2" x14ac:dyDescent="0.25">
      <c r="A335" s="67">
        <v>3</v>
      </c>
      <c r="B335" s="68">
        <v>2</v>
      </c>
      <c r="C335" s="68">
        <v>22799</v>
      </c>
      <c r="D335" s="68">
        <v>3421</v>
      </c>
      <c r="E335" s="71" t="s">
        <v>70</v>
      </c>
      <c r="F335" s="71" t="s">
        <v>155</v>
      </c>
      <c r="G335" s="72">
        <v>3000</v>
      </c>
    </row>
    <row r="336" spans="1:7" ht="15.75" customHeight="1" outlineLevel="1" x14ac:dyDescent="0.25">
      <c r="A336" s="77"/>
      <c r="B336" s="78"/>
      <c r="C336" s="79"/>
      <c r="D336" s="80">
        <v>3421</v>
      </c>
      <c r="E336" s="81" t="s">
        <v>295</v>
      </c>
      <c r="F336" s="82"/>
      <c r="G336" s="83">
        <f>SUBTOTAL(9,G331:G335)</f>
        <v>506000</v>
      </c>
    </row>
    <row r="337" spans="1:7" ht="15.75" customHeight="1" outlineLevel="2" x14ac:dyDescent="0.25">
      <c r="A337" s="67">
        <v>2</v>
      </c>
      <c r="B337" s="68">
        <v>2</v>
      </c>
      <c r="C337" s="68">
        <v>22699</v>
      </c>
      <c r="D337" s="68">
        <v>4140</v>
      </c>
      <c r="E337" s="70" t="s">
        <v>140</v>
      </c>
      <c r="F337" s="71" t="s">
        <v>109</v>
      </c>
      <c r="G337" s="72">
        <v>1500</v>
      </c>
    </row>
    <row r="338" spans="1:7" ht="15.75" customHeight="1" outlineLevel="2" x14ac:dyDescent="0.25">
      <c r="A338" s="67">
        <v>2</v>
      </c>
      <c r="B338" s="68">
        <v>4</v>
      </c>
      <c r="C338" s="68">
        <v>42110</v>
      </c>
      <c r="D338" s="68">
        <v>4140</v>
      </c>
      <c r="E338" s="71" t="s">
        <v>140</v>
      </c>
      <c r="F338" s="71" t="s">
        <v>174</v>
      </c>
      <c r="G338" s="72">
        <v>10000</v>
      </c>
    </row>
    <row r="339" spans="1:7" ht="15.75" customHeight="1" outlineLevel="2" x14ac:dyDescent="0.25">
      <c r="A339" s="67">
        <v>2</v>
      </c>
      <c r="B339" s="68">
        <v>4</v>
      </c>
      <c r="C339" s="68">
        <v>46700</v>
      </c>
      <c r="D339" s="68">
        <v>4140</v>
      </c>
      <c r="E339" s="70" t="s">
        <v>140</v>
      </c>
      <c r="F339" s="71" t="s">
        <v>178</v>
      </c>
      <c r="G339" s="72">
        <v>12000</v>
      </c>
    </row>
    <row r="340" spans="1:7" ht="15.75" customHeight="1" outlineLevel="2" x14ac:dyDescent="0.25">
      <c r="A340" s="67">
        <v>2</v>
      </c>
      <c r="B340" s="68">
        <v>4</v>
      </c>
      <c r="C340" s="68">
        <v>48000</v>
      </c>
      <c r="D340" s="68">
        <v>4140</v>
      </c>
      <c r="E340" s="70" t="s">
        <v>140</v>
      </c>
      <c r="F340" s="71" t="s">
        <v>186</v>
      </c>
      <c r="G340" s="72">
        <v>15730</v>
      </c>
    </row>
    <row r="341" spans="1:7" ht="15.75" customHeight="1" outlineLevel="2" x14ac:dyDescent="0.25">
      <c r="A341" s="67">
        <v>2</v>
      </c>
      <c r="B341" s="68">
        <v>4</v>
      </c>
      <c r="C341" s="68">
        <v>48900</v>
      </c>
      <c r="D341" s="68">
        <v>4140</v>
      </c>
      <c r="E341" s="70" t="s">
        <v>140</v>
      </c>
      <c r="F341" s="90" t="s">
        <v>180</v>
      </c>
      <c r="G341" s="72">
        <v>9669.83</v>
      </c>
    </row>
    <row r="342" spans="1:7" ht="15.75" customHeight="1" outlineLevel="1" x14ac:dyDescent="0.25">
      <c r="A342" s="77"/>
      <c r="B342" s="78"/>
      <c r="C342" s="79"/>
      <c r="D342" s="80">
        <v>4140</v>
      </c>
      <c r="E342" s="81" t="s">
        <v>296</v>
      </c>
      <c r="F342" s="82"/>
      <c r="G342" s="83">
        <f>SUBTOTAL(9,G337:G341)</f>
        <v>48899.83</v>
      </c>
    </row>
    <row r="343" spans="1:7" ht="15.75" customHeight="1" outlineLevel="2" x14ac:dyDescent="0.25">
      <c r="A343" s="67">
        <v>2</v>
      </c>
      <c r="B343" s="68">
        <v>2</v>
      </c>
      <c r="C343" s="68">
        <v>22699</v>
      </c>
      <c r="D343" s="68">
        <v>4190</v>
      </c>
      <c r="E343" s="71" t="s">
        <v>141</v>
      </c>
      <c r="F343" s="71" t="s">
        <v>109</v>
      </c>
      <c r="G343" s="72">
        <v>4000</v>
      </c>
    </row>
    <row r="344" spans="1:7" ht="15.75" customHeight="1" outlineLevel="1" x14ac:dyDescent="0.25">
      <c r="A344" s="77"/>
      <c r="B344" s="78"/>
      <c r="C344" s="79"/>
      <c r="D344" s="80">
        <v>4190</v>
      </c>
      <c r="E344" s="81" t="s">
        <v>297</v>
      </c>
      <c r="F344" s="82"/>
      <c r="G344" s="83">
        <f>SUBTOTAL(9,G343)</f>
        <v>4000</v>
      </c>
    </row>
    <row r="345" spans="1:7" ht="15.75" customHeight="1" outlineLevel="2" x14ac:dyDescent="0.25">
      <c r="A345" s="67">
        <v>6</v>
      </c>
      <c r="B345" s="68">
        <v>2</v>
      </c>
      <c r="C345" s="68">
        <v>22699</v>
      </c>
      <c r="D345" s="68">
        <v>4310</v>
      </c>
      <c r="E345" s="70" t="s">
        <v>142</v>
      </c>
      <c r="F345" s="71" t="s">
        <v>109</v>
      </c>
      <c r="G345" s="72">
        <v>20000</v>
      </c>
    </row>
    <row r="346" spans="1:7" ht="15.75" customHeight="1" outlineLevel="2" x14ac:dyDescent="0.25">
      <c r="A346" s="67">
        <v>6</v>
      </c>
      <c r="B346" s="68">
        <v>4</v>
      </c>
      <c r="C346" s="68">
        <v>48000</v>
      </c>
      <c r="D346" s="68">
        <v>4310</v>
      </c>
      <c r="E346" s="70" t="s">
        <v>142</v>
      </c>
      <c r="F346" s="71" t="s">
        <v>180</v>
      </c>
      <c r="G346" s="72">
        <v>2000</v>
      </c>
    </row>
    <row r="347" spans="1:7" ht="15.75" customHeight="1" outlineLevel="2" x14ac:dyDescent="0.25">
      <c r="A347" s="67">
        <v>6</v>
      </c>
      <c r="B347" s="68">
        <v>4</v>
      </c>
      <c r="C347" s="68">
        <v>48001</v>
      </c>
      <c r="D347" s="68">
        <v>4310</v>
      </c>
      <c r="E347" s="70" t="s">
        <v>142</v>
      </c>
      <c r="F347" s="90" t="s">
        <v>194</v>
      </c>
      <c r="G347" s="72">
        <v>4000</v>
      </c>
    </row>
    <row r="348" spans="1:7" ht="15.75" customHeight="1" outlineLevel="2" x14ac:dyDescent="0.25">
      <c r="A348" s="67">
        <v>6</v>
      </c>
      <c r="B348" s="68">
        <v>4</v>
      </c>
      <c r="C348" s="68">
        <v>48002</v>
      </c>
      <c r="D348" s="68">
        <v>4310</v>
      </c>
      <c r="E348" s="70" t="s">
        <v>142</v>
      </c>
      <c r="F348" s="90" t="s">
        <v>198</v>
      </c>
      <c r="G348" s="72">
        <v>3000</v>
      </c>
    </row>
    <row r="349" spans="1:7" ht="30" customHeight="1" outlineLevel="2" x14ac:dyDescent="0.25">
      <c r="A349" s="67">
        <v>6</v>
      </c>
      <c r="B349" s="68">
        <v>6</v>
      </c>
      <c r="C349" s="68">
        <v>63200</v>
      </c>
      <c r="D349" s="68">
        <v>4310</v>
      </c>
      <c r="E349" s="27" t="s">
        <v>142</v>
      </c>
      <c r="F349" s="28" t="s">
        <v>241</v>
      </c>
      <c r="G349" s="72">
        <v>15000</v>
      </c>
    </row>
    <row r="350" spans="1:7" ht="15.75" customHeight="1" outlineLevel="1" x14ac:dyDescent="0.25">
      <c r="A350" s="77"/>
      <c r="B350" s="78"/>
      <c r="C350" s="79"/>
      <c r="D350" s="80">
        <v>4310</v>
      </c>
      <c r="E350" s="81" t="s">
        <v>298</v>
      </c>
      <c r="F350" s="82"/>
      <c r="G350" s="83">
        <f>SUBTOTAL(9,G345:G349)</f>
        <v>44000</v>
      </c>
    </row>
    <row r="351" spans="1:7" ht="15.75" customHeight="1" outlineLevel="2" x14ac:dyDescent="0.25">
      <c r="A351" s="84">
        <v>1</v>
      </c>
      <c r="B351" s="69">
        <v>1</v>
      </c>
      <c r="C351" s="69">
        <v>12000</v>
      </c>
      <c r="D351" s="69">
        <v>4320</v>
      </c>
      <c r="E351" s="85" t="s">
        <v>15</v>
      </c>
      <c r="F351" s="85" t="s">
        <v>12</v>
      </c>
      <c r="G351" s="97">
        <v>36174.506399999998</v>
      </c>
    </row>
    <row r="352" spans="1:7" ht="15.75" customHeight="1" outlineLevel="2" x14ac:dyDescent="0.25">
      <c r="A352" s="84">
        <v>1</v>
      </c>
      <c r="B352" s="69">
        <v>1</v>
      </c>
      <c r="C352" s="69">
        <v>12001</v>
      </c>
      <c r="D352" s="69">
        <v>4320</v>
      </c>
      <c r="E352" s="87" t="s">
        <v>15</v>
      </c>
      <c r="F352" s="85" t="s">
        <v>23</v>
      </c>
      <c r="G352" s="88">
        <v>15905.0128</v>
      </c>
    </row>
    <row r="353" spans="1:7" ht="15.75" customHeight="1" outlineLevel="2" x14ac:dyDescent="0.25">
      <c r="A353" s="84">
        <v>1</v>
      </c>
      <c r="B353" s="69">
        <v>1</v>
      </c>
      <c r="C353" s="69">
        <v>12001</v>
      </c>
      <c r="D353" s="69">
        <v>4320</v>
      </c>
      <c r="E353" s="85" t="s">
        <v>15</v>
      </c>
      <c r="F353" s="85" t="s">
        <v>26</v>
      </c>
      <c r="G353" s="86">
        <v>10325.379199999999</v>
      </c>
    </row>
    <row r="354" spans="1:7" ht="15.75" customHeight="1" outlineLevel="2" x14ac:dyDescent="0.25">
      <c r="A354" s="84">
        <v>1</v>
      </c>
      <c r="B354" s="69">
        <v>1</v>
      </c>
      <c r="C354" s="69">
        <v>12006</v>
      </c>
      <c r="D354" s="69">
        <v>4320</v>
      </c>
      <c r="E354" s="87" t="s">
        <v>15</v>
      </c>
      <c r="F354" s="85" t="s">
        <v>36</v>
      </c>
      <c r="G354" s="86">
        <v>11273.8930909091</v>
      </c>
    </row>
    <row r="355" spans="1:7" ht="15.75" customHeight="1" outlineLevel="2" x14ac:dyDescent="0.25">
      <c r="A355" s="84">
        <v>1</v>
      </c>
      <c r="B355" s="69">
        <v>1</v>
      </c>
      <c r="C355" s="69">
        <v>12100</v>
      </c>
      <c r="D355" s="69">
        <v>4320</v>
      </c>
      <c r="E355" s="87" t="s">
        <v>15</v>
      </c>
      <c r="F355" s="85" t="s">
        <v>38</v>
      </c>
      <c r="G355" s="86">
        <v>37710.895600000003</v>
      </c>
    </row>
    <row r="356" spans="1:7" ht="15.75" customHeight="1" outlineLevel="2" x14ac:dyDescent="0.25">
      <c r="A356" s="84">
        <v>1</v>
      </c>
      <c r="B356" s="69">
        <v>1</v>
      </c>
      <c r="C356" s="69">
        <v>12101</v>
      </c>
      <c r="D356" s="69">
        <v>4320</v>
      </c>
      <c r="E356" s="87" t="s">
        <v>15</v>
      </c>
      <c r="F356" s="85" t="s">
        <v>39</v>
      </c>
      <c r="G356" s="88">
        <v>60849.083400000003</v>
      </c>
    </row>
    <row r="357" spans="1:7" ht="15.75" customHeight="1" outlineLevel="2" x14ac:dyDescent="0.25">
      <c r="A357" s="84">
        <v>1</v>
      </c>
      <c r="B357" s="69">
        <v>1</v>
      </c>
      <c r="C357" s="69">
        <v>12103</v>
      </c>
      <c r="D357" s="69">
        <v>4320</v>
      </c>
      <c r="E357" s="87" t="s">
        <v>15</v>
      </c>
      <c r="F357" s="85" t="s">
        <v>42</v>
      </c>
      <c r="G357" s="86">
        <v>9853.2787000000008</v>
      </c>
    </row>
    <row r="358" spans="1:7" ht="15.75" customHeight="1" outlineLevel="2" x14ac:dyDescent="0.25">
      <c r="A358" s="84">
        <v>1</v>
      </c>
      <c r="B358" s="69">
        <v>1</v>
      </c>
      <c r="C358" s="69">
        <v>16000</v>
      </c>
      <c r="D358" s="69">
        <v>4320</v>
      </c>
      <c r="E358" s="87" t="s">
        <v>15</v>
      </c>
      <c r="F358" s="85" t="s">
        <v>59</v>
      </c>
      <c r="G358" s="86">
        <v>42000</v>
      </c>
    </row>
    <row r="359" spans="1:7" ht="15.75" customHeight="1" outlineLevel="2" x14ac:dyDescent="0.25">
      <c r="A359" s="67">
        <v>1</v>
      </c>
      <c r="B359" s="68">
        <v>2</v>
      </c>
      <c r="C359" s="68">
        <v>22602</v>
      </c>
      <c r="D359" s="68">
        <v>4320</v>
      </c>
      <c r="E359" s="70" t="s">
        <v>99</v>
      </c>
      <c r="F359" s="71" t="s">
        <v>100</v>
      </c>
      <c r="G359" s="72">
        <v>40000</v>
      </c>
    </row>
    <row r="360" spans="1:7" ht="15.75" customHeight="1" outlineLevel="2" x14ac:dyDescent="0.25">
      <c r="A360" s="67">
        <v>1</v>
      </c>
      <c r="B360" s="68">
        <v>2</v>
      </c>
      <c r="C360" s="68">
        <v>22691</v>
      </c>
      <c r="D360" s="68">
        <v>4320</v>
      </c>
      <c r="E360" s="70" t="s">
        <v>99</v>
      </c>
      <c r="F360" s="71" t="s">
        <v>118</v>
      </c>
      <c r="G360" s="72">
        <v>64372</v>
      </c>
    </row>
    <row r="361" spans="1:7" ht="15.75" customHeight="1" outlineLevel="2" x14ac:dyDescent="0.25">
      <c r="A361" s="67">
        <v>1</v>
      </c>
      <c r="B361" s="68">
        <v>2</v>
      </c>
      <c r="C361" s="68">
        <v>22696</v>
      </c>
      <c r="D361" s="68">
        <v>4320</v>
      </c>
      <c r="E361" s="70" t="s">
        <v>99</v>
      </c>
      <c r="F361" s="71" t="s">
        <v>123</v>
      </c>
      <c r="G361" s="72">
        <v>40000</v>
      </c>
    </row>
    <row r="362" spans="1:7" ht="15.75" customHeight="1" outlineLevel="2" x14ac:dyDescent="0.25">
      <c r="A362" s="67">
        <v>1</v>
      </c>
      <c r="B362" s="68">
        <v>2</v>
      </c>
      <c r="C362" s="68">
        <v>22697</v>
      </c>
      <c r="D362" s="68">
        <v>4320</v>
      </c>
      <c r="E362" s="71" t="s">
        <v>99</v>
      </c>
      <c r="F362" s="71" t="s">
        <v>126</v>
      </c>
      <c r="G362" s="72">
        <v>20000</v>
      </c>
    </row>
    <row r="363" spans="1:7" ht="25.5" outlineLevel="2" x14ac:dyDescent="0.25">
      <c r="A363" s="67">
        <v>1</v>
      </c>
      <c r="B363" s="68">
        <v>2</v>
      </c>
      <c r="C363" s="68">
        <v>22698</v>
      </c>
      <c r="D363" s="68">
        <v>4320</v>
      </c>
      <c r="E363" s="28" t="s">
        <v>99</v>
      </c>
      <c r="F363" s="28" t="s">
        <v>131</v>
      </c>
      <c r="G363" s="72">
        <v>20000</v>
      </c>
    </row>
    <row r="364" spans="1:7" ht="15.75" customHeight="1" outlineLevel="2" x14ac:dyDescent="0.25">
      <c r="A364" s="67">
        <v>1</v>
      </c>
      <c r="B364" s="68">
        <v>2</v>
      </c>
      <c r="C364" s="68">
        <v>22699</v>
      </c>
      <c r="D364" s="68">
        <v>4320</v>
      </c>
      <c r="E364" s="70" t="s">
        <v>99</v>
      </c>
      <c r="F364" s="71" t="s">
        <v>109</v>
      </c>
      <c r="G364" s="72">
        <v>60000</v>
      </c>
    </row>
    <row r="365" spans="1:7" ht="15.75" customHeight="1" outlineLevel="2" x14ac:dyDescent="0.25">
      <c r="A365" s="67">
        <v>1</v>
      </c>
      <c r="B365" s="68">
        <v>4</v>
      </c>
      <c r="C365" s="68">
        <v>42300</v>
      </c>
      <c r="D365" s="68">
        <v>4320</v>
      </c>
      <c r="E365" s="70" t="s">
        <v>99</v>
      </c>
      <c r="F365" s="71" t="s">
        <v>175</v>
      </c>
      <c r="G365" s="72">
        <v>10000</v>
      </c>
    </row>
    <row r="366" spans="1:7" ht="15.75" customHeight="1" outlineLevel="2" x14ac:dyDescent="0.25">
      <c r="A366" s="67">
        <v>1</v>
      </c>
      <c r="B366" s="68">
        <v>4</v>
      </c>
      <c r="C366" s="68">
        <v>46300</v>
      </c>
      <c r="D366" s="68">
        <v>4320</v>
      </c>
      <c r="E366" s="70" t="s">
        <v>99</v>
      </c>
      <c r="F366" s="71" t="s">
        <v>177</v>
      </c>
      <c r="G366" s="72">
        <v>71577.66</v>
      </c>
    </row>
    <row r="367" spans="1:7" ht="15.75" customHeight="1" outlineLevel="2" x14ac:dyDescent="0.25">
      <c r="A367" s="67">
        <v>1</v>
      </c>
      <c r="B367" s="68">
        <v>4</v>
      </c>
      <c r="C367" s="68">
        <v>48900</v>
      </c>
      <c r="D367" s="68">
        <v>4320</v>
      </c>
      <c r="E367" s="70" t="s">
        <v>99</v>
      </c>
      <c r="F367" s="71" t="s">
        <v>204</v>
      </c>
      <c r="G367" s="72">
        <v>6000</v>
      </c>
    </row>
    <row r="368" spans="1:7" ht="25.5" outlineLevel="2" x14ac:dyDescent="0.25">
      <c r="A368" s="67">
        <v>1</v>
      </c>
      <c r="B368" s="68">
        <v>4</v>
      </c>
      <c r="C368" s="68">
        <v>48901</v>
      </c>
      <c r="D368" s="68">
        <v>4320</v>
      </c>
      <c r="E368" s="70" t="s">
        <v>99</v>
      </c>
      <c r="F368" s="71" t="s">
        <v>211</v>
      </c>
      <c r="G368" s="72">
        <v>10000</v>
      </c>
    </row>
    <row r="369" spans="1:7" ht="15.75" customHeight="1" outlineLevel="2" x14ac:dyDescent="0.25">
      <c r="A369" s="99">
        <v>1</v>
      </c>
      <c r="B369" s="100">
        <v>6</v>
      </c>
      <c r="C369" s="100">
        <v>68900</v>
      </c>
      <c r="D369" s="100">
        <v>4320</v>
      </c>
      <c r="E369" s="101" t="s">
        <v>99</v>
      </c>
      <c r="F369" s="102" t="s">
        <v>247</v>
      </c>
      <c r="G369" s="103">
        <v>40000</v>
      </c>
    </row>
    <row r="370" spans="1:7" ht="15.75" customHeight="1" outlineLevel="1" x14ac:dyDescent="0.25">
      <c r="A370" s="77"/>
      <c r="B370" s="78"/>
      <c r="C370" s="79"/>
      <c r="D370" s="80">
        <v>4320</v>
      </c>
      <c r="E370" s="81" t="s">
        <v>299</v>
      </c>
      <c r="F370" s="82"/>
      <c r="G370" s="83">
        <f>SUBTOTAL(9,G351:G369)</f>
        <v>606041.70919090917</v>
      </c>
    </row>
    <row r="371" spans="1:7" ht="15.75" customHeight="1" outlineLevel="2" x14ac:dyDescent="0.25">
      <c r="A371" s="92">
        <v>6</v>
      </c>
      <c r="B371" s="93">
        <v>2</v>
      </c>
      <c r="C371" s="93">
        <v>22699</v>
      </c>
      <c r="D371" s="93">
        <v>4930</v>
      </c>
      <c r="E371" s="94" t="s">
        <v>143</v>
      </c>
      <c r="F371" s="39" t="s">
        <v>109</v>
      </c>
      <c r="G371" s="96">
        <v>2000</v>
      </c>
    </row>
    <row r="372" spans="1:7" ht="15.75" customHeight="1" outlineLevel="1" x14ac:dyDescent="0.25">
      <c r="A372" s="77"/>
      <c r="B372" s="78"/>
      <c r="C372" s="79"/>
      <c r="D372" s="80">
        <v>4930</v>
      </c>
      <c r="E372" s="81" t="s">
        <v>300</v>
      </c>
      <c r="F372" s="82"/>
      <c r="G372" s="83">
        <f>SUBTOTAL(9,G371)</f>
        <v>2000</v>
      </c>
    </row>
    <row r="373" spans="1:7" ht="15.75" customHeight="1" outlineLevel="2" x14ac:dyDescent="0.25">
      <c r="A373" s="84">
        <v>1</v>
      </c>
      <c r="B373" s="69">
        <v>1</v>
      </c>
      <c r="C373" s="69">
        <v>10000</v>
      </c>
      <c r="D373" s="69">
        <v>9120</v>
      </c>
      <c r="E373" s="87" t="s">
        <v>9</v>
      </c>
      <c r="F373" s="85" t="s">
        <v>10</v>
      </c>
      <c r="G373" s="86">
        <v>168936.48</v>
      </c>
    </row>
    <row r="374" spans="1:7" ht="15.75" customHeight="1" outlineLevel="2" x14ac:dyDescent="0.25">
      <c r="A374" s="84">
        <v>1</v>
      </c>
      <c r="B374" s="69">
        <v>1</v>
      </c>
      <c r="C374" s="69">
        <v>12004</v>
      </c>
      <c r="D374" s="69">
        <v>9120</v>
      </c>
      <c r="E374" s="87" t="s">
        <v>9</v>
      </c>
      <c r="F374" s="85" t="s">
        <v>18</v>
      </c>
      <c r="G374" s="86">
        <v>18550.090254545499</v>
      </c>
    </row>
    <row r="375" spans="1:7" ht="15.75" customHeight="1" outlineLevel="2" x14ac:dyDescent="0.25">
      <c r="A375" s="104">
        <v>1</v>
      </c>
      <c r="B375" s="100">
        <v>1</v>
      </c>
      <c r="C375" s="100">
        <v>12006</v>
      </c>
      <c r="D375" s="100">
        <v>9120</v>
      </c>
      <c r="E375" s="105" t="s">
        <v>9</v>
      </c>
      <c r="F375" s="106" t="s">
        <v>36</v>
      </c>
      <c r="G375" s="107">
        <v>4030.6578</v>
      </c>
    </row>
    <row r="376" spans="1:7" ht="15.75" customHeight="1" outlineLevel="2" x14ac:dyDescent="0.25">
      <c r="A376" s="84">
        <v>1</v>
      </c>
      <c r="B376" s="69">
        <v>1</v>
      </c>
      <c r="C376" s="69">
        <v>12100</v>
      </c>
      <c r="D376" s="69">
        <v>9120</v>
      </c>
      <c r="E376" s="87" t="s">
        <v>9</v>
      </c>
      <c r="F376" s="85" t="s">
        <v>38</v>
      </c>
      <c r="G376" s="88">
        <v>8754.8970000000008</v>
      </c>
    </row>
    <row r="377" spans="1:7" ht="15.75" customHeight="1" outlineLevel="2" x14ac:dyDescent="0.25">
      <c r="A377" s="84">
        <v>1</v>
      </c>
      <c r="B377" s="69">
        <v>1</v>
      </c>
      <c r="C377" s="69">
        <v>12101</v>
      </c>
      <c r="D377" s="69">
        <v>9120</v>
      </c>
      <c r="E377" s="87" t="s">
        <v>9</v>
      </c>
      <c r="F377" s="85" t="s">
        <v>39</v>
      </c>
      <c r="G377" s="88">
        <v>20196.353299999999</v>
      </c>
    </row>
    <row r="378" spans="1:7" ht="15.75" customHeight="1" outlineLevel="2" x14ac:dyDescent="0.25">
      <c r="A378" s="84">
        <v>1</v>
      </c>
      <c r="B378" s="69">
        <v>1</v>
      </c>
      <c r="C378" s="69">
        <v>12103</v>
      </c>
      <c r="D378" s="69">
        <v>9120</v>
      </c>
      <c r="E378" s="87" t="s">
        <v>9</v>
      </c>
      <c r="F378" s="85" t="s">
        <v>42</v>
      </c>
      <c r="G378" s="88">
        <v>7423.5283636363702</v>
      </c>
    </row>
    <row r="379" spans="1:7" ht="15.75" customHeight="1" outlineLevel="2" x14ac:dyDescent="0.25">
      <c r="A379" s="84">
        <v>1</v>
      </c>
      <c r="B379" s="69">
        <v>1</v>
      </c>
      <c r="C379" s="69">
        <v>16000</v>
      </c>
      <c r="D379" s="69">
        <v>9120</v>
      </c>
      <c r="E379" s="87" t="s">
        <v>9</v>
      </c>
      <c r="F379" s="85" t="s">
        <v>59</v>
      </c>
      <c r="G379" s="86">
        <v>75204.362217000002</v>
      </c>
    </row>
    <row r="380" spans="1:7" ht="15.75" customHeight="1" outlineLevel="2" x14ac:dyDescent="0.25">
      <c r="A380" s="67">
        <v>1</v>
      </c>
      <c r="B380" s="68">
        <v>2</v>
      </c>
      <c r="C380" s="68">
        <v>22000</v>
      </c>
      <c r="D380" s="68">
        <v>9120</v>
      </c>
      <c r="E380" s="71" t="s">
        <v>9</v>
      </c>
      <c r="F380" s="71" t="s">
        <v>77</v>
      </c>
      <c r="G380" s="72">
        <v>500</v>
      </c>
    </row>
    <row r="381" spans="1:7" ht="15.75" customHeight="1" outlineLevel="2" x14ac:dyDescent="0.25">
      <c r="A381" s="67">
        <v>1</v>
      </c>
      <c r="B381" s="68">
        <v>2</v>
      </c>
      <c r="C381" s="68">
        <v>22001</v>
      </c>
      <c r="D381" s="68">
        <v>9120</v>
      </c>
      <c r="E381" s="70" t="s">
        <v>9</v>
      </c>
      <c r="F381" s="71" t="s">
        <v>79</v>
      </c>
      <c r="G381" s="72">
        <v>3500</v>
      </c>
    </row>
    <row r="382" spans="1:7" ht="15.75" customHeight="1" outlineLevel="2" x14ac:dyDescent="0.25">
      <c r="A382" s="67">
        <v>1</v>
      </c>
      <c r="B382" s="68">
        <v>2</v>
      </c>
      <c r="C382" s="68">
        <v>22601</v>
      </c>
      <c r="D382" s="68">
        <v>9120</v>
      </c>
      <c r="E382" s="70" t="s">
        <v>9</v>
      </c>
      <c r="F382" s="71" t="s">
        <v>96</v>
      </c>
      <c r="G382" s="72">
        <v>15000</v>
      </c>
    </row>
    <row r="383" spans="1:7" ht="15.75" customHeight="1" outlineLevel="2" x14ac:dyDescent="0.25">
      <c r="A383" s="67">
        <v>1</v>
      </c>
      <c r="B383" s="68">
        <v>2</v>
      </c>
      <c r="C383" s="68">
        <v>23000</v>
      </c>
      <c r="D383" s="68">
        <v>9120</v>
      </c>
      <c r="E383" s="71" t="s">
        <v>9</v>
      </c>
      <c r="F383" s="71" t="s">
        <v>161</v>
      </c>
      <c r="G383" s="89">
        <v>3000</v>
      </c>
    </row>
    <row r="384" spans="1:7" ht="25.5" outlineLevel="2" x14ac:dyDescent="0.25">
      <c r="A384" s="67">
        <v>1</v>
      </c>
      <c r="B384" s="68">
        <v>2</v>
      </c>
      <c r="C384" s="68">
        <v>23100</v>
      </c>
      <c r="D384" s="68">
        <v>9120</v>
      </c>
      <c r="E384" s="70" t="s">
        <v>9</v>
      </c>
      <c r="F384" s="71" t="s">
        <v>163</v>
      </c>
      <c r="G384" s="89">
        <v>5000</v>
      </c>
    </row>
    <row r="385" spans="1:7" ht="25.5" outlineLevel="2" x14ac:dyDescent="0.25">
      <c r="A385" s="67">
        <v>1</v>
      </c>
      <c r="B385" s="68">
        <v>2</v>
      </c>
      <c r="C385" s="68">
        <v>23300</v>
      </c>
      <c r="D385" s="68">
        <v>9120</v>
      </c>
      <c r="E385" s="28" t="s">
        <v>9</v>
      </c>
      <c r="F385" s="71" t="s">
        <v>165</v>
      </c>
      <c r="G385" s="72">
        <v>100000</v>
      </c>
    </row>
    <row r="386" spans="1:7" ht="15.75" customHeight="1" outlineLevel="2" x14ac:dyDescent="0.25">
      <c r="A386" s="84">
        <v>1</v>
      </c>
      <c r="B386" s="69">
        <v>4</v>
      </c>
      <c r="C386" s="69">
        <v>48900</v>
      </c>
      <c r="D386" s="69">
        <v>9120</v>
      </c>
      <c r="E386" s="85" t="s">
        <v>9</v>
      </c>
      <c r="F386" s="85" t="s">
        <v>205</v>
      </c>
      <c r="G386" s="86">
        <v>18500</v>
      </c>
    </row>
    <row r="387" spans="1:7" ht="15.75" customHeight="1" outlineLevel="1" x14ac:dyDescent="0.25">
      <c r="A387" s="77"/>
      <c r="B387" s="78"/>
      <c r="C387" s="79"/>
      <c r="D387" s="80">
        <v>9120</v>
      </c>
      <c r="E387" s="81" t="s">
        <v>301</v>
      </c>
      <c r="F387" s="82"/>
      <c r="G387" s="83">
        <f>SUBTOTAL(9,G373:G386)</f>
        <v>448596.36893518188</v>
      </c>
    </row>
    <row r="388" spans="1:7" ht="15.75" customHeight="1" outlineLevel="2" x14ac:dyDescent="0.25">
      <c r="A388" s="84">
        <v>1</v>
      </c>
      <c r="B388" s="69">
        <v>1</v>
      </c>
      <c r="C388" s="69">
        <v>12000</v>
      </c>
      <c r="D388" s="69">
        <v>9200</v>
      </c>
      <c r="E388" s="87" t="s">
        <v>16</v>
      </c>
      <c r="F388" s="85" t="s">
        <v>12</v>
      </c>
      <c r="G388" s="86">
        <v>29648.078072727301</v>
      </c>
    </row>
    <row r="389" spans="1:7" ht="15.75" customHeight="1" outlineLevel="2" x14ac:dyDescent="0.25">
      <c r="A389" s="84">
        <v>1</v>
      </c>
      <c r="B389" s="69">
        <v>1</v>
      </c>
      <c r="C389" s="69">
        <v>12003</v>
      </c>
      <c r="D389" s="69">
        <v>9200</v>
      </c>
      <c r="E389" s="85" t="s">
        <v>16</v>
      </c>
      <c r="F389" s="85" t="s">
        <v>18</v>
      </c>
      <c r="G389" s="88">
        <v>39060.094472727302</v>
      </c>
    </row>
    <row r="390" spans="1:7" ht="15.75" customHeight="1" outlineLevel="2" x14ac:dyDescent="0.25">
      <c r="A390" s="84">
        <v>1</v>
      </c>
      <c r="B390" s="69">
        <v>1</v>
      </c>
      <c r="C390" s="69">
        <v>12003</v>
      </c>
      <c r="D390" s="69">
        <v>9200</v>
      </c>
      <c r="E390" s="87" t="s">
        <v>16</v>
      </c>
      <c r="F390" s="85" t="s">
        <v>26</v>
      </c>
      <c r="G390" s="86">
        <v>58900.119272727301</v>
      </c>
    </row>
    <row r="391" spans="1:7" ht="15.75" customHeight="1" outlineLevel="2" x14ac:dyDescent="0.25">
      <c r="A391" s="84">
        <v>1</v>
      </c>
      <c r="B391" s="69">
        <v>1</v>
      </c>
      <c r="C391" s="69">
        <v>12006</v>
      </c>
      <c r="D391" s="69">
        <v>9200</v>
      </c>
      <c r="E391" s="87" t="s">
        <v>16</v>
      </c>
      <c r="F391" s="85" t="s">
        <v>36</v>
      </c>
      <c r="G391" s="88">
        <v>20516.580300000001</v>
      </c>
    </row>
    <row r="392" spans="1:7" ht="15.75" customHeight="1" outlineLevel="2" x14ac:dyDescent="0.25">
      <c r="A392" s="84">
        <v>1</v>
      </c>
      <c r="B392" s="69">
        <v>1</v>
      </c>
      <c r="C392" s="69">
        <v>12100</v>
      </c>
      <c r="D392" s="69">
        <v>9200</v>
      </c>
      <c r="E392" s="87" t="s">
        <v>16</v>
      </c>
      <c r="F392" s="85" t="s">
        <v>38</v>
      </c>
      <c r="G392" s="88">
        <v>60640.868900000001</v>
      </c>
    </row>
    <row r="393" spans="1:7" ht="15.75" customHeight="1" outlineLevel="2" x14ac:dyDescent="0.25">
      <c r="A393" s="84">
        <v>1</v>
      </c>
      <c r="B393" s="69">
        <v>1</v>
      </c>
      <c r="C393" s="69">
        <v>12101</v>
      </c>
      <c r="D393" s="69">
        <v>9200</v>
      </c>
      <c r="E393" s="87" t="s">
        <v>16</v>
      </c>
      <c r="F393" s="85" t="s">
        <v>39</v>
      </c>
      <c r="G393" s="88">
        <v>113890.8698</v>
      </c>
    </row>
    <row r="394" spans="1:7" ht="15.75" customHeight="1" outlineLevel="2" x14ac:dyDescent="0.25">
      <c r="A394" s="84">
        <v>1</v>
      </c>
      <c r="B394" s="69">
        <v>1</v>
      </c>
      <c r="C394" s="69">
        <v>12103</v>
      </c>
      <c r="D394" s="69">
        <v>9200</v>
      </c>
      <c r="E394" s="87" t="s">
        <v>16</v>
      </c>
      <c r="F394" s="85" t="s">
        <v>42</v>
      </c>
      <c r="G394" s="88">
        <v>7805.3747999999996</v>
      </c>
    </row>
    <row r="395" spans="1:7" ht="15.75" customHeight="1" outlineLevel="2" x14ac:dyDescent="0.25">
      <c r="A395" s="84">
        <v>1</v>
      </c>
      <c r="B395" s="69">
        <v>1</v>
      </c>
      <c r="C395" s="69">
        <v>13000</v>
      </c>
      <c r="D395" s="69">
        <v>9200</v>
      </c>
      <c r="E395" s="87" t="s">
        <v>16</v>
      </c>
      <c r="F395" s="85" t="s">
        <v>45</v>
      </c>
      <c r="G395" s="86">
        <v>27887.182581818201</v>
      </c>
    </row>
    <row r="396" spans="1:7" ht="15.75" customHeight="1" outlineLevel="2" x14ac:dyDescent="0.25">
      <c r="A396" s="84">
        <v>1</v>
      </c>
      <c r="B396" s="69">
        <v>1</v>
      </c>
      <c r="C396" s="69">
        <v>16000</v>
      </c>
      <c r="D396" s="69">
        <v>9200</v>
      </c>
      <c r="E396" s="87" t="s">
        <v>16</v>
      </c>
      <c r="F396" s="85" t="s">
        <v>59</v>
      </c>
      <c r="G396" s="86">
        <v>80000</v>
      </c>
    </row>
    <row r="397" spans="1:7" ht="15.75" customHeight="1" outlineLevel="2" x14ac:dyDescent="0.25">
      <c r="A397" s="67">
        <v>1</v>
      </c>
      <c r="B397" s="68">
        <v>2</v>
      </c>
      <c r="C397" s="68">
        <v>22000</v>
      </c>
      <c r="D397" s="68">
        <v>9200</v>
      </c>
      <c r="E397" s="70" t="s">
        <v>16</v>
      </c>
      <c r="F397" s="71" t="s">
        <v>77</v>
      </c>
      <c r="G397" s="72">
        <v>5000</v>
      </c>
    </row>
    <row r="398" spans="1:7" ht="15.75" customHeight="1" outlineLevel="2" x14ac:dyDescent="0.25">
      <c r="A398" s="67">
        <v>1</v>
      </c>
      <c r="B398" s="68">
        <v>2</v>
      </c>
      <c r="C398" s="68">
        <v>22001</v>
      </c>
      <c r="D398" s="68">
        <v>9200</v>
      </c>
      <c r="E398" s="70" t="s">
        <v>16</v>
      </c>
      <c r="F398" s="71" t="s">
        <v>79</v>
      </c>
      <c r="G398" s="72">
        <v>4000</v>
      </c>
    </row>
    <row r="399" spans="1:7" ht="15.75" customHeight="1" outlineLevel="1" x14ac:dyDescent="0.25">
      <c r="A399" s="77"/>
      <c r="B399" s="78"/>
      <c r="C399" s="79"/>
      <c r="D399" s="80">
        <v>9200</v>
      </c>
      <c r="E399" s="81" t="s">
        <v>302</v>
      </c>
      <c r="F399" s="82"/>
      <c r="G399" s="83">
        <f>SUBTOTAL(9,G388:G398)</f>
        <v>447349.16820000007</v>
      </c>
    </row>
    <row r="400" spans="1:7" ht="15.75" customHeight="1" outlineLevel="2" x14ac:dyDescent="0.25">
      <c r="A400" s="84">
        <v>10</v>
      </c>
      <c r="B400" s="69">
        <v>1</v>
      </c>
      <c r="C400" s="69">
        <v>12000</v>
      </c>
      <c r="D400" s="69">
        <v>9201</v>
      </c>
      <c r="E400" s="87" t="s">
        <v>17</v>
      </c>
      <c r="F400" s="85" t="s">
        <v>12</v>
      </c>
      <c r="G400" s="86">
        <v>18087.253199999999</v>
      </c>
    </row>
    <row r="401" spans="1:7" ht="15.75" customHeight="1" outlineLevel="2" x14ac:dyDescent="0.25">
      <c r="A401" s="84">
        <v>10</v>
      </c>
      <c r="B401" s="69">
        <v>1</v>
      </c>
      <c r="C401" s="69">
        <v>12000</v>
      </c>
      <c r="D401" s="69">
        <v>9201</v>
      </c>
      <c r="E401" s="87" t="s">
        <v>17</v>
      </c>
      <c r="F401" s="85" t="s">
        <v>18</v>
      </c>
      <c r="G401" s="88">
        <v>12181.439200000001</v>
      </c>
    </row>
    <row r="402" spans="1:7" ht="15.75" customHeight="1" outlineLevel="2" x14ac:dyDescent="0.25">
      <c r="A402" s="84">
        <v>10</v>
      </c>
      <c r="B402" s="69">
        <v>1</v>
      </c>
      <c r="C402" s="69">
        <v>12006</v>
      </c>
      <c r="D402" s="69">
        <v>9201</v>
      </c>
      <c r="E402" s="87" t="s">
        <v>17</v>
      </c>
      <c r="F402" s="85" t="s">
        <v>36</v>
      </c>
      <c r="G402" s="88">
        <v>4439.4647999999997</v>
      </c>
    </row>
    <row r="403" spans="1:7" ht="15.75" customHeight="1" outlineLevel="2" x14ac:dyDescent="0.25">
      <c r="A403" s="84">
        <v>10</v>
      </c>
      <c r="B403" s="69">
        <v>1</v>
      </c>
      <c r="C403" s="69">
        <v>12100</v>
      </c>
      <c r="D403" s="69">
        <v>9201</v>
      </c>
      <c r="E403" s="87" t="s">
        <v>17</v>
      </c>
      <c r="F403" s="85" t="s">
        <v>38</v>
      </c>
      <c r="G403" s="88">
        <v>18857.755000000001</v>
      </c>
    </row>
    <row r="404" spans="1:7" ht="15.75" customHeight="1" outlineLevel="2" x14ac:dyDescent="0.25">
      <c r="A404" s="84">
        <v>10</v>
      </c>
      <c r="B404" s="69">
        <v>1</v>
      </c>
      <c r="C404" s="69">
        <v>12101</v>
      </c>
      <c r="D404" s="69">
        <v>9201</v>
      </c>
      <c r="E404" s="85" t="s">
        <v>17</v>
      </c>
      <c r="F404" s="85" t="s">
        <v>39</v>
      </c>
      <c r="G404" s="88">
        <v>29426.317200000001</v>
      </c>
    </row>
    <row r="405" spans="1:7" ht="15.75" customHeight="1" outlineLevel="2" x14ac:dyDescent="0.25">
      <c r="A405" s="84">
        <v>10</v>
      </c>
      <c r="B405" s="69">
        <v>1</v>
      </c>
      <c r="C405" s="69">
        <v>12103</v>
      </c>
      <c r="D405" s="69">
        <v>9201</v>
      </c>
      <c r="E405" s="87" t="s">
        <v>17</v>
      </c>
      <c r="F405" s="85" t="s">
        <v>42</v>
      </c>
      <c r="G405" s="88">
        <v>3868.165</v>
      </c>
    </row>
    <row r="406" spans="1:7" ht="15.75" customHeight="1" outlineLevel="2" x14ac:dyDescent="0.25">
      <c r="A406" s="84">
        <v>10</v>
      </c>
      <c r="B406" s="69">
        <v>1</v>
      </c>
      <c r="C406" s="69">
        <v>16000</v>
      </c>
      <c r="D406" s="69">
        <v>9201</v>
      </c>
      <c r="E406" s="87" t="s">
        <v>17</v>
      </c>
      <c r="F406" s="85" t="s">
        <v>59</v>
      </c>
      <c r="G406" s="86">
        <v>28663.930152000001</v>
      </c>
    </row>
    <row r="407" spans="1:7" ht="25.5" outlineLevel="2" x14ac:dyDescent="0.25">
      <c r="A407" s="67">
        <v>10</v>
      </c>
      <c r="B407" s="68">
        <v>2</v>
      </c>
      <c r="C407" s="68">
        <v>21600</v>
      </c>
      <c r="D407" s="68">
        <v>9201</v>
      </c>
      <c r="E407" s="70" t="s">
        <v>17</v>
      </c>
      <c r="F407" s="71" t="s">
        <v>76</v>
      </c>
      <c r="G407" s="72">
        <v>25000</v>
      </c>
    </row>
    <row r="408" spans="1:7" ht="15.75" customHeight="1" outlineLevel="2" x14ac:dyDescent="0.25">
      <c r="A408" s="67">
        <v>10</v>
      </c>
      <c r="B408" s="68">
        <v>2</v>
      </c>
      <c r="C408" s="68">
        <v>22002</v>
      </c>
      <c r="D408" s="68">
        <v>9201</v>
      </c>
      <c r="E408" s="70" t="s">
        <v>17</v>
      </c>
      <c r="F408" s="71" t="s">
        <v>80</v>
      </c>
      <c r="G408" s="86">
        <v>9000</v>
      </c>
    </row>
    <row r="409" spans="1:7" ht="15.75" customHeight="1" outlineLevel="2" x14ac:dyDescent="0.25">
      <c r="A409" s="67">
        <v>10</v>
      </c>
      <c r="B409" s="68">
        <v>2</v>
      </c>
      <c r="C409" s="68">
        <v>22690</v>
      </c>
      <c r="D409" s="68">
        <v>9201</v>
      </c>
      <c r="E409" s="70" t="s">
        <v>17</v>
      </c>
      <c r="F409" s="71" t="s">
        <v>113</v>
      </c>
      <c r="G409" s="72">
        <v>8000</v>
      </c>
    </row>
    <row r="410" spans="1:7" ht="15.75" customHeight="1" outlineLevel="2" x14ac:dyDescent="0.25">
      <c r="A410" s="67">
        <v>10</v>
      </c>
      <c r="B410" s="68">
        <v>2</v>
      </c>
      <c r="C410" s="68">
        <v>22691</v>
      </c>
      <c r="D410" s="68">
        <v>9201</v>
      </c>
      <c r="E410" s="70" t="s">
        <v>17</v>
      </c>
      <c r="F410" s="71" t="s">
        <v>119</v>
      </c>
      <c r="G410" s="72">
        <v>500</v>
      </c>
    </row>
    <row r="411" spans="1:7" ht="15.75" customHeight="1" outlineLevel="2" x14ac:dyDescent="0.25">
      <c r="A411" s="67">
        <v>10</v>
      </c>
      <c r="B411" s="68">
        <v>2</v>
      </c>
      <c r="C411" s="68">
        <v>22706</v>
      </c>
      <c r="D411" s="68">
        <v>9201</v>
      </c>
      <c r="E411" s="27" t="s">
        <v>17</v>
      </c>
      <c r="F411" s="70" t="s">
        <v>147</v>
      </c>
      <c r="G411" s="98">
        <v>4000</v>
      </c>
    </row>
    <row r="412" spans="1:7" ht="15.75" customHeight="1" outlineLevel="2" x14ac:dyDescent="0.25">
      <c r="A412" s="73">
        <v>10</v>
      </c>
      <c r="B412" s="69">
        <v>6</v>
      </c>
      <c r="C412" s="69">
        <v>62600</v>
      </c>
      <c r="D412" s="69">
        <v>9201</v>
      </c>
      <c r="E412" s="74" t="s">
        <v>17</v>
      </c>
      <c r="F412" s="75" t="s">
        <v>236</v>
      </c>
      <c r="G412" s="76">
        <v>40000</v>
      </c>
    </row>
    <row r="413" spans="1:7" ht="25.5" outlineLevel="2" x14ac:dyDescent="0.25">
      <c r="A413" s="67">
        <v>10</v>
      </c>
      <c r="B413" s="68">
        <v>6</v>
      </c>
      <c r="C413" s="68">
        <v>64100</v>
      </c>
      <c r="D413" s="68">
        <v>9201</v>
      </c>
      <c r="E413" s="27" t="s">
        <v>17</v>
      </c>
      <c r="F413" s="28" t="s">
        <v>246</v>
      </c>
      <c r="G413" s="72">
        <v>8000</v>
      </c>
    </row>
    <row r="414" spans="1:7" ht="15.75" customHeight="1" outlineLevel="1" x14ac:dyDescent="0.25">
      <c r="A414" s="77"/>
      <c r="B414" s="78"/>
      <c r="C414" s="79"/>
      <c r="D414" s="80">
        <v>9201</v>
      </c>
      <c r="E414" s="81" t="s">
        <v>303</v>
      </c>
      <c r="F414" s="82"/>
      <c r="G414" s="83">
        <f>SUBTOTAL(9,G400:G413)</f>
        <v>210024.32455200001</v>
      </c>
    </row>
    <row r="415" spans="1:7" ht="15.75" customHeight="1" outlineLevel="2" x14ac:dyDescent="0.25">
      <c r="A415" s="84">
        <v>1</v>
      </c>
      <c r="B415" s="69">
        <v>1</v>
      </c>
      <c r="C415" s="69">
        <v>12001</v>
      </c>
      <c r="D415" s="69">
        <v>9202</v>
      </c>
      <c r="E415" s="87" t="s">
        <v>27</v>
      </c>
      <c r="F415" s="18" t="s">
        <v>23</v>
      </c>
      <c r="G415" s="86">
        <v>15905.0128</v>
      </c>
    </row>
    <row r="416" spans="1:7" ht="15.75" customHeight="1" outlineLevel="2" x14ac:dyDescent="0.25">
      <c r="A416" s="84">
        <v>1</v>
      </c>
      <c r="B416" s="69">
        <v>1</v>
      </c>
      <c r="C416" s="69">
        <v>12003</v>
      </c>
      <c r="D416" s="69">
        <v>9202</v>
      </c>
      <c r="E416" s="85" t="s">
        <v>27</v>
      </c>
      <c r="F416" s="85" t="s">
        <v>18</v>
      </c>
      <c r="G416" s="86">
        <v>12181.439200000001</v>
      </c>
    </row>
    <row r="417" spans="1:7" ht="15.75" customHeight="1" outlineLevel="2" x14ac:dyDescent="0.25">
      <c r="A417" s="84">
        <v>1</v>
      </c>
      <c r="B417" s="69">
        <v>1</v>
      </c>
      <c r="C417" s="69">
        <v>12004</v>
      </c>
      <c r="D417" s="69">
        <v>9202</v>
      </c>
      <c r="E417" s="87" t="s">
        <v>27</v>
      </c>
      <c r="F417" s="85" t="s">
        <v>26</v>
      </c>
      <c r="G417" s="86">
        <v>10325.379199999999</v>
      </c>
    </row>
    <row r="418" spans="1:7" ht="15.75" customHeight="1" outlineLevel="2" x14ac:dyDescent="0.25">
      <c r="A418" s="84">
        <v>1</v>
      </c>
      <c r="B418" s="69">
        <v>1</v>
      </c>
      <c r="C418" s="69">
        <v>12100</v>
      </c>
      <c r="D418" s="69">
        <v>9202</v>
      </c>
      <c r="E418" s="85" t="s">
        <v>27</v>
      </c>
      <c r="F418" s="85" t="s">
        <v>38</v>
      </c>
      <c r="G418" s="88">
        <v>24403.975399999999</v>
      </c>
    </row>
    <row r="419" spans="1:7" ht="15.75" customHeight="1" outlineLevel="2" x14ac:dyDescent="0.25">
      <c r="A419" s="84">
        <v>1</v>
      </c>
      <c r="B419" s="69">
        <v>1</v>
      </c>
      <c r="C419" s="69">
        <v>12101</v>
      </c>
      <c r="D419" s="69">
        <v>9202</v>
      </c>
      <c r="E419" s="87" t="s">
        <v>27</v>
      </c>
      <c r="F419" s="85" t="s">
        <v>39</v>
      </c>
      <c r="G419" s="88">
        <v>34717.447800000002</v>
      </c>
    </row>
    <row r="420" spans="1:7" ht="15.75" customHeight="1" outlineLevel="2" x14ac:dyDescent="0.25">
      <c r="A420" s="84">
        <v>1</v>
      </c>
      <c r="B420" s="69">
        <v>1</v>
      </c>
      <c r="C420" s="69">
        <v>12103</v>
      </c>
      <c r="D420" s="69">
        <v>9202</v>
      </c>
      <c r="E420" s="85" t="s">
        <v>27</v>
      </c>
      <c r="F420" s="85" t="s">
        <v>42</v>
      </c>
      <c r="G420" s="88">
        <v>3293.2395999999999</v>
      </c>
    </row>
    <row r="421" spans="1:7" ht="15.75" customHeight="1" outlineLevel="2" x14ac:dyDescent="0.25">
      <c r="A421" s="84">
        <v>1</v>
      </c>
      <c r="B421" s="69">
        <v>1</v>
      </c>
      <c r="C421" s="69">
        <v>12700</v>
      </c>
      <c r="D421" s="69">
        <v>9202</v>
      </c>
      <c r="E421" s="87" t="s">
        <v>27</v>
      </c>
      <c r="F421" s="85" t="s">
        <v>44</v>
      </c>
      <c r="G421" s="86">
        <v>24555.995159999999</v>
      </c>
    </row>
    <row r="422" spans="1:7" ht="15.75" customHeight="1" outlineLevel="2" x14ac:dyDescent="0.25">
      <c r="A422" s="84">
        <v>1</v>
      </c>
      <c r="B422" s="69">
        <v>1</v>
      </c>
      <c r="C422" s="69">
        <v>15000</v>
      </c>
      <c r="D422" s="69">
        <v>9202</v>
      </c>
      <c r="E422" s="87" t="s">
        <v>27</v>
      </c>
      <c r="F422" s="85" t="s">
        <v>41</v>
      </c>
      <c r="G422" s="86">
        <v>200000</v>
      </c>
    </row>
    <row r="423" spans="1:7" ht="15.75" customHeight="1" outlineLevel="2" x14ac:dyDescent="0.25">
      <c r="A423" s="84">
        <v>1</v>
      </c>
      <c r="B423" s="69">
        <v>1</v>
      </c>
      <c r="C423" s="69">
        <v>15100</v>
      </c>
      <c r="D423" s="69">
        <v>9202</v>
      </c>
      <c r="E423" s="87" t="s">
        <v>27</v>
      </c>
      <c r="F423" s="85" t="s">
        <v>58</v>
      </c>
      <c r="G423" s="86">
        <v>191017.84472727301</v>
      </c>
    </row>
    <row r="424" spans="1:7" ht="15.75" customHeight="1" outlineLevel="2" x14ac:dyDescent="0.25">
      <c r="A424" s="84">
        <v>1</v>
      </c>
      <c r="B424" s="69">
        <v>1</v>
      </c>
      <c r="C424" s="69">
        <v>16000</v>
      </c>
      <c r="D424" s="69">
        <v>9202</v>
      </c>
      <c r="E424" s="87" t="s">
        <v>27</v>
      </c>
      <c r="F424" s="85" t="s">
        <v>59</v>
      </c>
      <c r="G424" s="86">
        <v>25000</v>
      </c>
    </row>
    <row r="425" spans="1:7" ht="15.75" customHeight="1" outlineLevel="2" x14ac:dyDescent="0.25">
      <c r="A425" s="67">
        <v>1</v>
      </c>
      <c r="B425" s="68">
        <v>1</v>
      </c>
      <c r="C425" s="68">
        <v>16204</v>
      </c>
      <c r="D425" s="68">
        <v>9202</v>
      </c>
      <c r="E425" s="71" t="s">
        <v>27</v>
      </c>
      <c r="F425" s="71" t="s">
        <v>60</v>
      </c>
      <c r="G425" s="72">
        <v>44000.3127272727</v>
      </c>
    </row>
    <row r="426" spans="1:7" ht="15.75" customHeight="1" outlineLevel="2" x14ac:dyDescent="0.25">
      <c r="A426" s="67">
        <v>1</v>
      </c>
      <c r="B426" s="68">
        <v>2</v>
      </c>
      <c r="C426" s="68">
        <v>22706</v>
      </c>
      <c r="D426" s="68">
        <v>9202</v>
      </c>
      <c r="E426" s="70" t="s">
        <v>27</v>
      </c>
      <c r="F426" s="71" t="s">
        <v>145</v>
      </c>
      <c r="G426" s="86">
        <v>1500</v>
      </c>
    </row>
    <row r="427" spans="1:7" ht="15.75" customHeight="1" outlineLevel="2" x14ac:dyDescent="0.25">
      <c r="A427" s="67">
        <v>1</v>
      </c>
      <c r="B427" s="68">
        <v>2</v>
      </c>
      <c r="C427" s="68">
        <v>22799</v>
      </c>
      <c r="D427" s="68">
        <v>9202</v>
      </c>
      <c r="E427" s="70" t="s">
        <v>27</v>
      </c>
      <c r="F427" s="71" t="s">
        <v>155</v>
      </c>
      <c r="G427" s="72">
        <v>68000</v>
      </c>
    </row>
    <row r="428" spans="1:7" ht="15.75" customHeight="1" outlineLevel="2" x14ac:dyDescent="0.25">
      <c r="A428" s="92">
        <v>1</v>
      </c>
      <c r="B428" s="93">
        <v>2</v>
      </c>
      <c r="C428" s="93">
        <v>23020</v>
      </c>
      <c r="D428" s="93">
        <v>9202</v>
      </c>
      <c r="E428" s="94" t="s">
        <v>27</v>
      </c>
      <c r="F428" s="95" t="s">
        <v>162</v>
      </c>
      <c r="G428" s="108">
        <v>1000</v>
      </c>
    </row>
    <row r="429" spans="1:7" ht="15.75" customHeight="1" outlineLevel="2" x14ac:dyDescent="0.25">
      <c r="A429" s="67">
        <v>1</v>
      </c>
      <c r="B429" s="68">
        <v>2</v>
      </c>
      <c r="C429" s="68">
        <v>23120</v>
      </c>
      <c r="D429" s="68">
        <v>9202</v>
      </c>
      <c r="E429" s="70" t="s">
        <v>27</v>
      </c>
      <c r="F429" s="71" t="s">
        <v>164</v>
      </c>
      <c r="G429" s="72">
        <v>2500</v>
      </c>
    </row>
    <row r="430" spans="1:7" ht="15.75" customHeight="1" outlineLevel="2" x14ac:dyDescent="0.25">
      <c r="A430" s="99">
        <v>1</v>
      </c>
      <c r="B430" s="100">
        <v>8</v>
      </c>
      <c r="C430" s="100">
        <v>83000</v>
      </c>
      <c r="D430" s="100">
        <v>9202</v>
      </c>
      <c r="E430" s="101" t="s">
        <v>27</v>
      </c>
      <c r="F430" s="102" t="s">
        <v>249</v>
      </c>
      <c r="G430" s="103">
        <v>10000</v>
      </c>
    </row>
    <row r="431" spans="1:7" ht="15.75" customHeight="1" outlineLevel="1" x14ac:dyDescent="0.25">
      <c r="A431" s="77"/>
      <c r="B431" s="78"/>
      <c r="C431" s="79"/>
      <c r="D431" s="80">
        <v>9202</v>
      </c>
      <c r="E431" s="81" t="s">
        <v>304</v>
      </c>
      <c r="F431" s="82"/>
      <c r="G431" s="83">
        <f>SUBTOTAL(9,G415:G430)</f>
        <v>668400.64661454572</v>
      </c>
    </row>
    <row r="432" spans="1:7" ht="15.75" customHeight="1" outlineLevel="2" x14ac:dyDescent="0.25">
      <c r="A432" s="109">
        <v>1</v>
      </c>
      <c r="B432" s="110">
        <v>2</v>
      </c>
      <c r="C432" s="110">
        <v>22400</v>
      </c>
      <c r="D432" s="110">
        <v>9203</v>
      </c>
      <c r="E432" s="111" t="s">
        <v>92</v>
      </c>
      <c r="F432" s="112" t="s">
        <v>93</v>
      </c>
      <c r="G432" s="113">
        <v>45000</v>
      </c>
    </row>
    <row r="433" spans="1:7" ht="15.75" customHeight="1" outlineLevel="2" x14ac:dyDescent="0.25">
      <c r="A433" s="67">
        <v>1</v>
      </c>
      <c r="B433" s="68">
        <v>2</v>
      </c>
      <c r="C433" s="68">
        <v>22604</v>
      </c>
      <c r="D433" s="68">
        <v>9203</v>
      </c>
      <c r="E433" s="71" t="s">
        <v>92</v>
      </c>
      <c r="F433" s="71" t="s">
        <v>101</v>
      </c>
      <c r="G433" s="89">
        <v>10000</v>
      </c>
    </row>
    <row r="434" spans="1:7" ht="15.75" customHeight="1" outlineLevel="2" x14ac:dyDescent="0.25">
      <c r="A434" s="109">
        <v>1</v>
      </c>
      <c r="B434" s="110">
        <v>2</v>
      </c>
      <c r="C434" s="110">
        <v>22706</v>
      </c>
      <c r="D434" s="110">
        <v>9203</v>
      </c>
      <c r="E434" s="111" t="s">
        <v>92</v>
      </c>
      <c r="F434" s="112" t="s">
        <v>145</v>
      </c>
      <c r="G434" s="113">
        <v>45980</v>
      </c>
    </row>
    <row r="435" spans="1:7" ht="15.75" customHeight="1" outlineLevel="1" x14ac:dyDescent="0.25">
      <c r="A435" s="77"/>
      <c r="B435" s="78"/>
      <c r="C435" s="79"/>
      <c r="D435" s="80">
        <v>9203</v>
      </c>
      <c r="E435" s="81" t="s">
        <v>305</v>
      </c>
      <c r="F435" s="82"/>
      <c r="G435" s="83">
        <f>SUBTOTAL(9,G432:G434)</f>
        <v>100980</v>
      </c>
    </row>
    <row r="436" spans="1:7" ht="15.75" customHeight="1" outlineLevel="2" x14ac:dyDescent="0.25">
      <c r="A436" s="67">
        <v>1</v>
      </c>
      <c r="B436" s="68">
        <v>2</v>
      </c>
      <c r="C436" s="68">
        <v>22200</v>
      </c>
      <c r="D436" s="68">
        <v>9204</v>
      </c>
      <c r="E436" s="70" t="s">
        <v>89</v>
      </c>
      <c r="F436" s="71" t="s">
        <v>90</v>
      </c>
      <c r="G436" s="72">
        <v>40000</v>
      </c>
    </row>
    <row r="437" spans="1:7" ht="15.75" customHeight="1" outlineLevel="2" x14ac:dyDescent="0.25">
      <c r="A437" s="67">
        <v>1</v>
      </c>
      <c r="B437" s="68">
        <v>2</v>
      </c>
      <c r="C437" s="68">
        <v>22501</v>
      </c>
      <c r="D437" s="68">
        <v>9204</v>
      </c>
      <c r="E437" s="71" t="s">
        <v>89</v>
      </c>
      <c r="F437" s="71" t="s">
        <v>94</v>
      </c>
      <c r="G437" s="114">
        <v>10000</v>
      </c>
    </row>
    <row r="438" spans="1:7" ht="15.75" customHeight="1" outlineLevel="2" x14ac:dyDescent="0.25">
      <c r="A438" s="67">
        <v>1</v>
      </c>
      <c r="B438" s="68">
        <v>2</v>
      </c>
      <c r="C438" s="68">
        <v>22602</v>
      </c>
      <c r="D438" s="68">
        <v>9204</v>
      </c>
      <c r="E438" s="70" t="s">
        <v>89</v>
      </c>
      <c r="F438" s="71" t="s">
        <v>97</v>
      </c>
      <c r="G438" s="72">
        <v>5000</v>
      </c>
    </row>
    <row r="439" spans="1:7" ht="15.75" customHeight="1" outlineLevel="2" x14ac:dyDescent="0.25">
      <c r="A439" s="67">
        <v>1</v>
      </c>
      <c r="B439" s="68">
        <v>2</v>
      </c>
      <c r="C439" s="68">
        <v>22690</v>
      </c>
      <c r="D439" s="68">
        <v>9204</v>
      </c>
      <c r="E439" s="70" t="s">
        <v>89</v>
      </c>
      <c r="F439" s="71" t="s">
        <v>114</v>
      </c>
      <c r="G439" s="72">
        <v>4000</v>
      </c>
    </row>
    <row r="440" spans="1:7" ht="15.75" customHeight="1" outlineLevel="2" x14ac:dyDescent="0.25">
      <c r="A440" s="67">
        <v>1</v>
      </c>
      <c r="B440" s="68">
        <v>2</v>
      </c>
      <c r="C440" s="68">
        <v>22699</v>
      </c>
      <c r="D440" s="68">
        <v>9204</v>
      </c>
      <c r="E440" s="70" t="s">
        <v>89</v>
      </c>
      <c r="F440" s="71" t="s">
        <v>109</v>
      </c>
      <c r="G440" s="72">
        <v>3000</v>
      </c>
    </row>
    <row r="441" spans="1:7" ht="15.75" customHeight="1" outlineLevel="1" x14ac:dyDescent="0.25">
      <c r="A441" s="77"/>
      <c r="B441" s="78"/>
      <c r="C441" s="79"/>
      <c r="D441" s="80">
        <v>9204</v>
      </c>
      <c r="E441" s="81" t="s">
        <v>306</v>
      </c>
      <c r="F441" s="82"/>
      <c r="G441" s="83">
        <f>SUBTOTAL(9,G436:G440)</f>
        <v>62000</v>
      </c>
    </row>
    <row r="442" spans="1:7" ht="15.75" customHeight="1" outlineLevel="2" x14ac:dyDescent="0.25">
      <c r="A442" s="84">
        <v>1</v>
      </c>
      <c r="B442" s="69">
        <v>1</v>
      </c>
      <c r="C442" s="69">
        <v>12000</v>
      </c>
      <c r="D442" s="69">
        <v>9205</v>
      </c>
      <c r="E442" s="87" t="s">
        <v>19</v>
      </c>
      <c r="F442" s="85" t="s">
        <v>12</v>
      </c>
      <c r="G442" s="88">
        <v>72349.012799999997</v>
      </c>
    </row>
    <row r="443" spans="1:7" ht="15.75" customHeight="1" outlineLevel="2" x14ac:dyDescent="0.25">
      <c r="A443" s="84">
        <v>1</v>
      </c>
      <c r="B443" s="69">
        <v>1</v>
      </c>
      <c r="C443" s="69">
        <v>12006</v>
      </c>
      <c r="D443" s="69">
        <v>9205</v>
      </c>
      <c r="E443" s="85" t="s">
        <v>19</v>
      </c>
      <c r="F443" s="85" t="s">
        <v>36</v>
      </c>
      <c r="G443" s="88">
        <v>15711.807272727299</v>
      </c>
    </row>
    <row r="444" spans="1:7" ht="15.75" customHeight="1" outlineLevel="2" x14ac:dyDescent="0.25">
      <c r="A444" s="115">
        <v>1</v>
      </c>
      <c r="B444" s="116">
        <v>1</v>
      </c>
      <c r="C444" s="116">
        <v>12100</v>
      </c>
      <c r="D444" s="116">
        <v>9205</v>
      </c>
      <c r="E444" s="117" t="s">
        <v>19</v>
      </c>
      <c r="F444" s="118" t="s">
        <v>38</v>
      </c>
      <c r="G444" s="119">
        <v>41605.552199999998</v>
      </c>
    </row>
    <row r="445" spans="1:7" ht="15.75" customHeight="1" outlineLevel="2" x14ac:dyDescent="0.25">
      <c r="A445" s="84">
        <v>1</v>
      </c>
      <c r="B445" s="69">
        <v>1</v>
      </c>
      <c r="C445" s="69">
        <v>12101</v>
      </c>
      <c r="D445" s="69">
        <v>9205</v>
      </c>
      <c r="E445" s="85" t="s">
        <v>19</v>
      </c>
      <c r="F445" s="85" t="s">
        <v>39</v>
      </c>
      <c r="G445" s="86">
        <v>45318.630100000002</v>
      </c>
    </row>
    <row r="446" spans="1:7" ht="15.75" customHeight="1" outlineLevel="2" x14ac:dyDescent="0.25">
      <c r="A446" s="115">
        <v>1</v>
      </c>
      <c r="B446" s="116">
        <v>1</v>
      </c>
      <c r="C446" s="116">
        <v>12103</v>
      </c>
      <c r="D446" s="116">
        <v>9205</v>
      </c>
      <c r="E446" s="117" t="s">
        <v>19</v>
      </c>
      <c r="F446" s="118" t="s">
        <v>42</v>
      </c>
      <c r="G446" s="120">
        <v>6873.0870000000004</v>
      </c>
    </row>
    <row r="447" spans="1:7" ht="15.75" customHeight="1" outlineLevel="2" x14ac:dyDescent="0.25">
      <c r="A447" s="84">
        <v>1</v>
      </c>
      <c r="B447" s="69">
        <v>1</v>
      </c>
      <c r="C447" s="69">
        <v>16000</v>
      </c>
      <c r="D447" s="69">
        <v>9205</v>
      </c>
      <c r="E447" s="85" t="s">
        <v>19</v>
      </c>
      <c r="F447" s="85" t="s">
        <v>59</v>
      </c>
      <c r="G447" s="86">
        <v>45311.06</v>
      </c>
    </row>
    <row r="448" spans="1:7" ht="15.75" customHeight="1" outlineLevel="1" x14ac:dyDescent="0.25">
      <c r="A448" s="77"/>
      <c r="B448" s="78"/>
      <c r="C448" s="79"/>
      <c r="D448" s="80">
        <v>9205</v>
      </c>
      <c r="E448" s="81" t="s">
        <v>307</v>
      </c>
      <c r="F448" s="82"/>
      <c r="G448" s="83">
        <f>SUBTOTAL(9,G442:G447)</f>
        <v>227169.14937272729</v>
      </c>
    </row>
    <row r="449" spans="1:7" ht="15.75" customHeight="1" outlineLevel="2" x14ac:dyDescent="0.25">
      <c r="A449" s="84">
        <v>1</v>
      </c>
      <c r="B449" s="69">
        <v>1</v>
      </c>
      <c r="C449" s="69">
        <v>12003</v>
      </c>
      <c r="D449" s="69">
        <v>9230</v>
      </c>
      <c r="E449" s="87" t="s">
        <v>33</v>
      </c>
      <c r="F449" s="85" t="s">
        <v>18</v>
      </c>
      <c r="G449" s="86">
        <v>12422.253199999999</v>
      </c>
    </row>
    <row r="450" spans="1:7" ht="15.75" customHeight="1" outlineLevel="2" x14ac:dyDescent="0.25">
      <c r="A450" s="115">
        <v>1</v>
      </c>
      <c r="B450" s="116">
        <v>1</v>
      </c>
      <c r="C450" s="116">
        <v>12006</v>
      </c>
      <c r="D450" s="116">
        <v>9230</v>
      </c>
      <c r="E450" s="117" t="s">
        <v>33</v>
      </c>
      <c r="F450" s="118" t="s">
        <v>36</v>
      </c>
      <c r="G450" s="119">
        <v>6365.2763999999997</v>
      </c>
    </row>
    <row r="451" spans="1:7" ht="15.75" customHeight="1" outlineLevel="2" x14ac:dyDescent="0.25">
      <c r="A451" s="84">
        <v>1</v>
      </c>
      <c r="B451" s="69">
        <v>1</v>
      </c>
      <c r="C451" s="69">
        <v>12100</v>
      </c>
      <c r="D451" s="69">
        <v>9230</v>
      </c>
      <c r="E451" s="85" t="s">
        <v>33</v>
      </c>
      <c r="F451" s="85" t="s">
        <v>38</v>
      </c>
      <c r="G451" s="86">
        <v>8796.2000000000007</v>
      </c>
    </row>
    <row r="452" spans="1:7" ht="15.75" customHeight="1" outlineLevel="2" x14ac:dyDescent="0.25">
      <c r="A452" s="84">
        <v>1</v>
      </c>
      <c r="B452" s="69">
        <v>1</v>
      </c>
      <c r="C452" s="69">
        <v>12101</v>
      </c>
      <c r="D452" s="69">
        <v>9230</v>
      </c>
      <c r="E452" s="85" t="s">
        <v>33</v>
      </c>
      <c r="F452" s="85" t="s">
        <v>39</v>
      </c>
      <c r="G452" s="86">
        <v>17908.919000000002</v>
      </c>
    </row>
    <row r="453" spans="1:7" ht="15.75" customHeight="1" outlineLevel="2" x14ac:dyDescent="0.25">
      <c r="A453" s="84">
        <v>1</v>
      </c>
      <c r="B453" s="69">
        <v>1</v>
      </c>
      <c r="C453" s="69">
        <v>12101</v>
      </c>
      <c r="D453" s="69">
        <v>9230</v>
      </c>
      <c r="E453" s="85" t="s">
        <v>33</v>
      </c>
      <c r="F453" s="85" t="s">
        <v>41</v>
      </c>
      <c r="G453" s="86">
        <v>6236.1144000000004</v>
      </c>
    </row>
    <row r="454" spans="1:7" ht="15.75" customHeight="1" outlineLevel="2" x14ac:dyDescent="0.25">
      <c r="A454" s="84">
        <v>1</v>
      </c>
      <c r="B454" s="69">
        <v>1</v>
      </c>
      <c r="C454" s="69">
        <v>12103</v>
      </c>
      <c r="D454" s="69">
        <v>9230</v>
      </c>
      <c r="E454" s="87" t="s">
        <v>33</v>
      </c>
      <c r="F454" s="85" t="s">
        <v>42</v>
      </c>
      <c r="G454" s="86">
        <v>1000.5832</v>
      </c>
    </row>
    <row r="455" spans="1:7" ht="15.75" customHeight="1" outlineLevel="2" x14ac:dyDescent="0.25">
      <c r="A455" s="84">
        <v>1</v>
      </c>
      <c r="B455" s="69">
        <v>1</v>
      </c>
      <c r="C455" s="69">
        <v>16000</v>
      </c>
      <c r="D455" s="69">
        <v>9230</v>
      </c>
      <c r="E455" s="87" t="s">
        <v>33</v>
      </c>
      <c r="F455" s="85" t="s">
        <v>59</v>
      </c>
      <c r="G455" s="86">
        <v>15000</v>
      </c>
    </row>
    <row r="456" spans="1:7" ht="15.75" customHeight="1" outlineLevel="2" x14ac:dyDescent="0.25">
      <c r="A456" s="67">
        <v>1</v>
      </c>
      <c r="B456" s="68">
        <v>2</v>
      </c>
      <c r="C456" s="68">
        <v>22000</v>
      </c>
      <c r="D456" s="68">
        <v>9230</v>
      </c>
      <c r="E456" s="70" t="s">
        <v>33</v>
      </c>
      <c r="F456" s="71" t="s">
        <v>77</v>
      </c>
      <c r="G456" s="72">
        <v>100</v>
      </c>
    </row>
    <row r="457" spans="1:7" ht="15.75" customHeight="1" outlineLevel="1" x14ac:dyDescent="0.25">
      <c r="A457" s="77"/>
      <c r="B457" s="78"/>
      <c r="C457" s="79"/>
      <c r="D457" s="80">
        <v>9230</v>
      </c>
      <c r="E457" s="81" t="s">
        <v>308</v>
      </c>
      <c r="F457" s="82"/>
      <c r="G457" s="83">
        <f>SUBTOTAL(9,G449:G456)</f>
        <v>67829.3462</v>
      </c>
    </row>
    <row r="458" spans="1:7" ht="15.75" customHeight="1" outlineLevel="2" x14ac:dyDescent="0.25">
      <c r="A458" s="109">
        <v>7</v>
      </c>
      <c r="B458" s="110">
        <v>4</v>
      </c>
      <c r="C458" s="110">
        <v>48900</v>
      </c>
      <c r="D458" s="110">
        <v>9240</v>
      </c>
      <c r="E458" s="112" t="s">
        <v>206</v>
      </c>
      <c r="F458" s="112" t="s">
        <v>207</v>
      </c>
      <c r="G458" s="113">
        <v>8000</v>
      </c>
    </row>
    <row r="459" spans="1:7" ht="15.75" customHeight="1" outlineLevel="1" x14ac:dyDescent="0.25">
      <c r="A459" s="77"/>
      <c r="B459" s="78"/>
      <c r="C459" s="79"/>
      <c r="D459" s="80">
        <v>9240</v>
      </c>
      <c r="E459" s="81" t="s">
        <v>309</v>
      </c>
      <c r="F459" s="82"/>
      <c r="G459" s="83">
        <f>SUBTOTAL(9,G458)</f>
        <v>8000</v>
      </c>
    </row>
    <row r="460" spans="1:7" ht="15.75" customHeight="1" outlineLevel="2" x14ac:dyDescent="0.25">
      <c r="A460" s="203">
        <v>1</v>
      </c>
      <c r="B460" s="69">
        <v>5</v>
      </c>
      <c r="C460" s="69">
        <v>50000</v>
      </c>
      <c r="D460" s="69">
        <v>9290</v>
      </c>
      <c r="E460" s="74" t="s">
        <v>225</v>
      </c>
      <c r="F460" s="75" t="s">
        <v>226</v>
      </c>
      <c r="G460" s="76">
        <v>150054.96</v>
      </c>
    </row>
    <row r="461" spans="1:7" ht="15.75" customHeight="1" outlineLevel="1" x14ac:dyDescent="0.25">
      <c r="A461" s="77"/>
      <c r="B461" s="78"/>
      <c r="C461" s="79"/>
      <c r="D461" s="80">
        <v>9290</v>
      </c>
      <c r="E461" s="81" t="s">
        <v>310</v>
      </c>
      <c r="F461" s="82"/>
      <c r="G461" s="83">
        <f>SUBTOTAL(9,G460)</f>
        <v>150054.96</v>
      </c>
    </row>
    <row r="462" spans="1:7" ht="15.75" customHeight="1" outlineLevel="2" x14ac:dyDescent="0.25">
      <c r="A462" s="84">
        <v>1</v>
      </c>
      <c r="B462" s="69">
        <v>1</v>
      </c>
      <c r="C462" s="69">
        <v>12000</v>
      </c>
      <c r="D462" s="69">
        <v>9310</v>
      </c>
      <c r="E462" s="85" t="s">
        <v>20</v>
      </c>
      <c r="F462" s="85" t="s">
        <v>12</v>
      </c>
      <c r="G462" s="88">
        <v>36174.506399999998</v>
      </c>
    </row>
    <row r="463" spans="1:7" ht="15.75" customHeight="1" outlineLevel="2" x14ac:dyDescent="0.25">
      <c r="A463" s="115">
        <v>1</v>
      </c>
      <c r="B463" s="116">
        <v>1</v>
      </c>
      <c r="C463" s="116">
        <v>12003</v>
      </c>
      <c r="D463" s="116">
        <v>9310</v>
      </c>
      <c r="E463" s="118" t="s">
        <v>20</v>
      </c>
      <c r="F463" s="118" t="s">
        <v>18</v>
      </c>
      <c r="G463" s="121">
        <v>12181.439200000001</v>
      </c>
    </row>
    <row r="464" spans="1:7" ht="15.75" customHeight="1" outlineLevel="2" x14ac:dyDescent="0.25">
      <c r="A464" s="84">
        <v>1</v>
      </c>
      <c r="B464" s="69">
        <v>1</v>
      </c>
      <c r="C464" s="69">
        <v>12004</v>
      </c>
      <c r="D464" s="69">
        <v>9310</v>
      </c>
      <c r="E464" s="87" t="s">
        <v>20</v>
      </c>
      <c r="F464" s="85" t="s">
        <v>26</v>
      </c>
      <c r="G464" s="86">
        <v>10325.379199999999</v>
      </c>
    </row>
    <row r="465" spans="1:7" ht="15.75" customHeight="1" outlineLevel="2" x14ac:dyDescent="0.25">
      <c r="A465" s="84">
        <v>1</v>
      </c>
      <c r="B465" s="69">
        <v>1</v>
      </c>
      <c r="C465" s="69">
        <v>12006</v>
      </c>
      <c r="D465" s="69">
        <v>9310</v>
      </c>
      <c r="E465" s="85" t="s">
        <v>20</v>
      </c>
      <c r="F465" s="85" t="s">
        <v>36</v>
      </c>
      <c r="G465" s="86">
        <v>7437.6917999999996</v>
      </c>
    </row>
    <row r="466" spans="1:7" ht="15.75" customHeight="1" outlineLevel="2" x14ac:dyDescent="0.25">
      <c r="A466" s="115">
        <v>1</v>
      </c>
      <c r="B466" s="116">
        <v>1</v>
      </c>
      <c r="C466" s="116">
        <v>12100</v>
      </c>
      <c r="D466" s="116">
        <v>9310</v>
      </c>
      <c r="E466" s="117" t="s">
        <v>20</v>
      </c>
      <c r="F466" s="118" t="s">
        <v>38</v>
      </c>
      <c r="G466" s="120">
        <v>39227.302799999998</v>
      </c>
    </row>
    <row r="467" spans="1:7" ht="15.75" customHeight="1" outlineLevel="2" x14ac:dyDescent="0.25">
      <c r="A467" s="84">
        <v>1</v>
      </c>
      <c r="B467" s="69">
        <v>1</v>
      </c>
      <c r="C467" s="69">
        <v>12101</v>
      </c>
      <c r="D467" s="69">
        <v>9310</v>
      </c>
      <c r="E467" s="85" t="s">
        <v>20</v>
      </c>
      <c r="F467" s="85" t="s">
        <v>39</v>
      </c>
      <c r="G467" s="86">
        <v>65257.565799999997</v>
      </c>
    </row>
    <row r="468" spans="1:7" ht="15.75" customHeight="1" outlineLevel="2" x14ac:dyDescent="0.25">
      <c r="A468" s="84">
        <v>1</v>
      </c>
      <c r="B468" s="69">
        <v>1</v>
      </c>
      <c r="C468" s="69">
        <v>12103</v>
      </c>
      <c r="D468" s="69">
        <v>9310</v>
      </c>
      <c r="E468" s="85" t="s">
        <v>20</v>
      </c>
      <c r="F468" s="85" t="s">
        <v>42</v>
      </c>
      <c r="G468" s="86">
        <v>2234.9351999999999</v>
      </c>
    </row>
    <row r="469" spans="1:7" ht="15.75" customHeight="1" outlineLevel="2" x14ac:dyDescent="0.25">
      <c r="A469" s="115">
        <v>1</v>
      </c>
      <c r="B469" s="116">
        <v>1</v>
      </c>
      <c r="C469" s="116">
        <v>16000</v>
      </c>
      <c r="D469" s="116">
        <v>9310</v>
      </c>
      <c r="E469" s="117" t="s">
        <v>20</v>
      </c>
      <c r="F469" s="118" t="s">
        <v>59</v>
      </c>
      <c r="G469" s="86">
        <v>30000</v>
      </c>
    </row>
    <row r="470" spans="1:7" ht="15.75" customHeight="1" outlineLevel="2" x14ac:dyDescent="0.25">
      <c r="A470" s="67">
        <v>1</v>
      </c>
      <c r="B470" s="68">
        <v>2</v>
      </c>
      <c r="C470" s="68">
        <v>22001</v>
      </c>
      <c r="D470" s="68">
        <v>9310</v>
      </c>
      <c r="E470" s="70" t="s">
        <v>20</v>
      </c>
      <c r="F470" s="71" t="s">
        <v>79</v>
      </c>
      <c r="G470" s="72">
        <v>500</v>
      </c>
    </row>
    <row r="471" spans="1:7" ht="25.5" outlineLevel="2" x14ac:dyDescent="0.25">
      <c r="A471" s="84">
        <v>1</v>
      </c>
      <c r="B471" s="69">
        <v>4</v>
      </c>
      <c r="C471" s="69">
        <v>48900</v>
      </c>
      <c r="D471" s="69">
        <v>9310</v>
      </c>
      <c r="E471" s="85" t="s">
        <v>20</v>
      </c>
      <c r="F471" s="85" t="s">
        <v>208</v>
      </c>
      <c r="G471" s="86">
        <v>1000</v>
      </c>
    </row>
    <row r="472" spans="1:7" ht="15.75" customHeight="1" outlineLevel="1" x14ac:dyDescent="0.25">
      <c r="A472" s="77"/>
      <c r="B472" s="78"/>
      <c r="C472" s="79"/>
      <c r="D472" s="80">
        <v>9310</v>
      </c>
      <c r="E472" s="81" t="s">
        <v>311</v>
      </c>
      <c r="F472" s="82"/>
      <c r="G472" s="83">
        <f>SUBTOTAL(9,G462:G471)</f>
        <v>204338.82040000003</v>
      </c>
    </row>
    <row r="473" spans="1:7" ht="15.75" customHeight="1" outlineLevel="2" x14ac:dyDescent="0.25">
      <c r="A473" s="115">
        <v>1</v>
      </c>
      <c r="B473" s="116">
        <v>1</v>
      </c>
      <c r="C473" s="116">
        <v>12000</v>
      </c>
      <c r="D473" s="116">
        <v>9340</v>
      </c>
      <c r="E473" s="117" t="s">
        <v>21</v>
      </c>
      <c r="F473" s="118" t="s">
        <v>12</v>
      </c>
      <c r="G473" s="119">
        <v>18087.253199999999</v>
      </c>
    </row>
    <row r="474" spans="1:7" ht="15.75" customHeight="1" outlineLevel="2" x14ac:dyDescent="0.25">
      <c r="A474" s="84">
        <v>1</v>
      </c>
      <c r="B474" s="69">
        <v>1</v>
      </c>
      <c r="C474" s="69">
        <v>12001</v>
      </c>
      <c r="D474" s="69">
        <v>9340</v>
      </c>
      <c r="E474" s="85" t="s">
        <v>21</v>
      </c>
      <c r="F474" s="85" t="s">
        <v>23</v>
      </c>
      <c r="G474" s="86">
        <v>15905.0128</v>
      </c>
    </row>
    <row r="475" spans="1:7" ht="15.75" customHeight="1" outlineLevel="2" x14ac:dyDescent="0.25">
      <c r="A475" s="84">
        <v>1</v>
      </c>
      <c r="B475" s="69">
        <v>1</v>
      </c>
      <c r="C475" s="69">
        <v>12003</v>
      </c>
      <c r="D475" s="69">
        <v>9340</v>
      </c>
      <c r="E475" s="87" t="s">
        <v>21</v>
      </c>
      <c r="F475" s="85" t="s">
        <v>18</v>
      </c>
      <c r="G475" s="86">
        <v>24362.878400000001</v>
      </c>
    </row>
    <row r="476" spans="1:7" ht="15.75" customHeight="1" outlineLevel="2" x14ac:dyDescent="0.25">
      <c r="A476" s="115">
        <v>1</v>
      </c>
      <c r="B476" s="116">
        <v>1</v>
      </c>
      <c r="C476" s="116">
        <v>12006</v>
      </c>
      <c r="D476" s="116">
        <v>9340</v>
      </c>
      <c r="E476" s="117" t="s">
        <v>21</v>
      </c>
      <c r="F476" s="118" t="s">
        <v>36</v>
      </c>
      <c r="G476" s="120">
        <v>11449.562400000001</v>
      </c>
    </row>
    <row r="477" spans="1:7" ht="15.75" customHeight="1" outlineLevel="2" x14ac:dyDescent="0.25">
      <c r="A477" s="84">
        <v>1</v>
      </c>
      <c r="B477" s="69">
        <v>1</v>
      </c>
      <c r="C477" s="69">
        <v>12100</v>
      </c>
      <c r="D477" s="69">
        <v>9340</v>
      </c>
      <c r="E477" s="87" t="s">
        <v>21</v>
      </c>
      <c r="F477" s="85" t="s">
        <v>38</v>
      </c>
      <c r="G477" s="86">
        <v>29638.579600000001</v>
      </c>
    </row>
    <row r="478" spans="1:7" ht="15.75" customHeight="1" outlineLevel="2" x14ac:dyDescent="0.25">
      <c r="A478" s="84">
        <v>1</v>
      </c>
      <c r="B478" s="69">
        <v>1</v>
      </c>
      <c r="C478" s="69">
        <v>12101</v>
      </c>
      <c r="D478" s="69">
        <v>9340</v>
      </c>
      <c r="E478" s="85" t="s">
        <v>21</v>
      </c>
      <c r="F478" s="85" t="s">
        <v>39</v>
      </c>
      <c r="G478" s="86">
        <v>45958.847199999997</v>
      </c>
    </row>
    <row r="479" spans="1:7" ht="15.75" customHeight="1" outlineLevel="2" x14ac:dyDescent="0.25">
      <c r="A479" s="115">
        <v>1</v>
      </c>
      <c r="B479" s="116">
        <v>1</v>
      </c>
      <c r="C479" s="116">
        <v>12103</v>
      </c>
      <c r="D479" s="116">
        <v>9340</v>
      </c>
      <c r="E479" s="118" t="s">
        <v>21</v>
      </c>
      <c r="F479" s="118" t="s">
        <v>42</v>
      </c>
      <c r="G479" s="120">
        <v>2234.9351999999999</v>
      </c>
    </row>
    <row r="480" spans="1:7" ht="15.75" customHeight="1" outlineLevel="2" x14ac:dyDescent="0.25">
      <c r="A480" s="84">
        <v>1</v>
      </c>
      <c r="B480" s="69">
        <v>1</v>
      </c>
      <c r="C480" s="69">
        <v>15000</v>
      </c>
      <c r="D480" s="69">
        <v>9340</v>
      </c>
      <c r="E480" s="87" t="s">
        <v>21</v>
      </c>
      <c r="F480" s="85" t="s">
        <v>41</v>
      </c>
      <c r="G480" s="88">
        <v>12790.72</v>
      </c>
    </row>
    <row r="481" spans="1:26" ht="15.75" customHeight="1" outlineLevel="2" x14ac:dyDescent="0.25">
      <c r="A481" s="84">
        <v>1</v>
      </c>
      <c r="B481" s="69">
        <v>1</v>
      </c>
      <c r="C481" s="69">
        <v>16000</v>
      </c>
      <c r="D481" s="69">
        <v>9340</v>
      </c>
      <c r="E481" s="87" t="s">
        <v>21</v>
      </c>
      <c r="F481" s="85" t="s">
        <v>59</v>
      </c>
      <c r="G481" s="86">
        <v>35000</v>
      </c>
    </row>
    <row r="482" spans="1:26" ht="15.75" customHeight="1" outlineLevel="2" x14ac:dyDescent="0.25">
      <c r="A482" s="109">
        <v>1</v>
      </c>
      <c r="B482" s="110">
        <v>2</v>
      </c>
      <c r="C482" s="110">
        <v>22000</v>
      </c>
      <c r="D482" s="110">
        <v>9340</v>
      </c>
      <c r="E482" s="111" t="s">
        <v>21</v>
      </c>
      <c r="F482" s="112" t="s">
        <v>77</v>
      </c>
      <c r="G482" s="113">
        <v>2000</v>
      </c>
    </row>
    <row r="483" spans="1:26" ht="15.75" customHeight="1" outlineLevel="2" x14ac:dyDescent="0.25">
      <c r="A483" s="67">
        <v>1</v>
      </c>
      <c r="B483" s="68">
        <v>2</v>
      </c>
      <c r="C483" s="68">
        <v>22708</v>
      </c>
      <c r="D483" s="68">
        <v>9340</v>
      </c>
      <c r="E483" s="70" t="s">
        <v>21</v>
      </c>
      <c r="F483" s="71" t="s">
        <v>148</v>
      </c>
      <c r="G483" s="86">
        <f>250000-18718.26</f>
        <v>231281.74</v>
      </c>
    </row>
    <row r="484" spans="1:26" ht="15.75" customHeight="1" outlineLevel="2" x14ac:dyDescent="0.25">
      <c r="A484" s="109">
        <v>1</v>
      </c>
      <c r="B484" s="110">
        <v>3</v>
      </c>
      <c r="C484" s="110">
        <v>35900</v>
      </c>
      <c r="D484" s="116">
        <v>9340</v>
      </c>
      <c r="E484" s="112" t="s">
        <v>21</v>
      </c>
      <c r="F484" s="112" t="s">
        <v>172</v>
      </c>
      <c r="G484" s="122">
        <v>100</v>
      </c>
    </row>
    <row r="485" spans="1:26" ht="15.75" customHeight="1" outlineLevel="1" x14ac:dyDescent="0.25">
      <c r="A485" s="77"/>
      <c r="B485" s="78"/>
      <c r="C485" s="79"/>
      <c r="D485" s="80">
        <v>9340</v>
      </c>
      <c r="E485" s="81" t="s">
        <v>312</v>
      </c>
      <c r="F485" s="82"/>
      <c r="G485" s="83">
        <f>SUBTOTAL(9,G473:G484)</f>
        <v>428809.52879999997</v>
      </c>
    </row>
    <row r="486" spans="1:26" ht="15.75" customHeight="1" x14ac:dyDescent="0.25">
      <c r="A486" s="123"/>
      <c r="B486" s="124"/>
      <c r="C486" s="124"/>
      <c r="D486" s="125"/>
      <c r="E486" s="124" t="s">
        <v>253</v>
      </c>
      <c r="F486" s="126"/>
      <c r="G486" s="127">
        <f>SUBTOTAL(9,G2:G484)</f>
        <v>15835240.687392451</v>
      </c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8"/>
      <c r="T486" s="128"/>
      <c r="U486" s="128"/>
      <c r="V486" s="128"/>
      <c r="W486" s="128"/>
      <c r="X486" s="128"/>
      <c r="Y486" s="128"/>
      <c r="Z486" s="128"/>
    </row>
    <row r="487" spans="1:26" ht="15.75" customHeight="1" x14ac:dyDescent="0.25"/>
    <row r="488" spans="1:26" ht="15.75" customHeight="1" x14ac:dyDescent="0.25">
      <c r="F488" s="129"/>
      <c r="G488" s="129"/>
    </row>
    <row r="489" spans="1:26" ht="15.75" customHeight="1" x14ac:dyDescent="0.25"/>
    <row r="490" spans="1:26" ht="15.75" customHeight="1" x14ac:dyDescent="0.25">
      <c r="F490" s="129"/>
    </row>
    <row r="491" spans="1:26" ht="15.75" customHeight="1" x14ac:dyDescent="0.25"/>
    <row r="492" spans="1:26" ht="15.75" customHeight="1" x14ac:dyDescent="0.25"/>
    <row r="493" spans="1:26" ht="15.75" customHeight="1" x14ac:dyDescent="0.25"/>
    <row r="494" spans="1:26" ht="15.75" customHeight="1" x14ac:dyDescent="0.25"/>
    <row r="495" spans="1:26" ht="15.75" customHeight="1" x14ac:dyDescent="0.25"/>
    <row r="496" spans="1:2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G485" xr:uid="{00000000-0009-0000-0000-000001000000}"/>
  <printOptions horizontalCentered="1"/>
  <pageMargins left="0.31527777777777799" right="0.31527777777777799" top="0.55138888888888904" bottom="0.55138888888888904" header="0" footer="0"/>
  <pageSetup paperSize="9" scale="65" orientation="portrait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zoomScaleNormal="100" workbookViewId="0">
      <pane ySplit="3" topLeftCell="A4" activePane="bottomLeft" state="frozen"/>
      <selection pane="bottomLeft" activeCell="E10" sqref="E10"/>
    </sheetView>
  </sheetViews>
  <sheetFormatPr baseColWidth="10" defaultColWidth="14.42578125" defaultRowHeight="15" customHeight="1" x14ac:dyDescent="0.25"/>
  <cols>
    <col min="1" max="1" width="8.5703125" customWidth="1"/>
    <col min="2" max="2" width="8.7109375" customWidth="1"/>
    <col min="3" max="3" width="12.42578125" customWidth="1"/>
    <col min="4" max="4" width="65.140625" customWidth="1"/>
    <col min="5" max="5" width="14" customWidth="1"/>
    <col min="6" max="6" width="11.28515625" customWidth="1"/>
    <col min="7" max="7" width="12.5703125" customWidth="1"/>
    <col min="8" max="25" width="10.28515625" customWidth="1"/>
  </cols>
  <sheetData>
    <row r="1" spans="1:26" x14ac:dyDescent="0.25">
      <c r="A1" s="130" t="s">
        <v>0</v>
      </c>
      <c r="B1" s="117"/>
      <c r="C1" s="4"/>
      <c r="D1" s="4"/>
      <c r="E1" s="13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5">
      <c r="A2" s="132" t="s">
        <v>313</v>
      </c>
      <c r="B2" s="116"/>
      <c r="C2" s="4"/>
      <c r="D2" s="4"/>
      <c r="E2" s="13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2.25" customHeight="1" x14ac:dyDescent="0.25">
      <c r="A3" s="134" t="s">
        <v>314</v>
      </c>
      <c r="B3" s="135" t="s">
        <v>315</v>
      </c>
      <c r="C3" s="136" t="s">
        <v>316</v>
      </c>
      <c r="D3" s="137" t="s">
        <v>317</v>
      </c>
      <c r="E3" s="60" t="s">
        <v>318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x14ac:dyDescent="0.25">
      <c r="A4" s="138">
        <v>1</v>
      </c>
      <c r="B4" s="139"/>
      <c r="C4" s="140"/>
      <c r="D4" s="140" t="s">
        <v>319</v>
      </c>
      <c r="E4" s="141">
        <f>+E5+E11</f>
        <v>6316692.21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5">
      <c r="A5" s="142"/>
      <c r="B5" s="143">
        <v>11</v>
      </c>
      <c r="C5" s="144"/>
      <c r="D5" s="144" t="s">
        <v>320</v>
      </c>
      <c r="E5" s="145">
        <f>SUM(E6,E7,E8,E9,E10)</f>
        <v>6077327.0499999998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25">
      <c r="A6" s="146"/>
      <c r="B6" s="61"/>
      <c r="C6" s="147">
        <v>11200</v>
      </c>
      <c r="D6" s="148" t="s">
        <v>321</v>
      </c>
      <c r="E6" s="149">
        <v>1219630.3799999999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5">
      <c r="A7" s="150"/>
      <c r="B7" s="67"/>
      <c r="C7" s="151">
        <v>11300</v>
      </c>
      <c r="D7" s="152" t="s">
        <v>322</v>
      </c>
      <c r="E7" s="98">
        <v>3347848.87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5">
      <c r="A8" s="153"/>
      <c r="B8" s="154"/>
      <c r="C8" s="151">
        <v>11400</v>
      </c>
      <c r="D8" s="152" t="s">
        <v>323</v>
      </c>
      <c r="E8" s="98">
        <v>467686.67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5">
      <c r="A9" s="150"/>
      <c r="B9" s="67"/>
      <c r="C9" s="151">
        <v>11500</v>
      </c>
      <c r="D9" s="152" t="s">
        <v>324</v>
      </c>
      <c r="E9" s="98">
        <v>926789.43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5">
      <c r="A10" s="155"/>
      <c r="B10" s="156"/>
      <c r="C10" s="157">
        <v>11600</v>
      </c>
      <c r="D10" s="158" t="s">
        <v>325</v>
      </c>
      <c r="E10" s="159">
        <f>154880.32-39508.62</f>
        <v>115371.70000000001</v>
      </c>
      <c r="F10" s="233"/>
      <c r="G10" s="23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5">
      <c r="A11" s="142"/>
      <c r="B11" s="143">
        <v>13</v>
      </c>
      <c r="C11" s="144"/>
      <c r="D11" s="144" t="s">
        <v>326</v>
      </c>
      <c r="E11" s="145">
        <f>SUM(E12)</f>
        <v>239365.16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5">
      <c r="A12" s="160"/>
      <c r="B12" s="161"/>
      <c r="C12" s="162">
        <v>13000</v>
      </c>
      <c r="D12" s="163" t="s">
        <v>327</v>
      </c>
      <c r="E12" s="164">
        <v>239365.16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138">
        <v>2</v>
      </c>
      <c r="B13" s="139"/>
      <c r="C13" s="140"/>
      <c r="D13" s="140" t="s">
        <v>328</v>
      </c>
      <c r="E13" s="141">
        <f>SUM(E14)</f>
        <v>1504056.79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160"/>
      <c r="B14" s="161"/>
      <c r="C14" s="162">
        <v>29000</v>
      </c>
      <c r="D14" s="163" t="s">
        <v>329</v>
      </c>
      <c r="E14" s="164">
        <v>1504056.79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A15" s="138">
        <v>3</v>
      </c>
      <c r="B15" s="139"/>
      <c r="C15" s="140"/>
      <c r="D15" s="140" t="s">
        <v>330</v>
      </c>
      <c r="E15" s="141">
        <f>+E16+E21+E24+E30+E42+E38</f>
        <v>2694341.4899999998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5">
      <c r="A16" s="165"/>
      <c r="B16" s="166">
        <v>30</v>
      </c>
      <c r="C16" s="167"/>
      <c r="D16" s="167" t="s">
        <v>331</v>
      </c>
      <c r="E16" s="145">
        <f>SUM(E17:E20)</f>
        <v>1346451.62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5">
      <c r="A17" s="150"/>
      <c r="B17" s="61"/>
      <c r="C17" s="147">
        <v>30200</v>
      </c>
      <c r="D17" s="148" t="s">
        <v>332</v>
      </c>
      <c r="E17" s="149">
        <v>1044451.62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150"/>
      <c r="B18" s="67"/>
      <c r="C18" s="151">
        <v>30201</v>
      </c>
      <c r="D18" s="152" t="s">
        <v>333</v>
      </c>
      <c r="E18" s="98">
        <v>58000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150"/>
      <c r="B19" s="168"/>
      <c r="C19" s="169"/>
      <c r="D19" s="170" t="s">
        <v>268</v>
      </c>
      <c r="E19" s="171">
        <v>214000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150"/>
      <c r="B20" s="156"/>
      <c r="C20" s="157">
        <v>30500</v>
      </c>
      <c r="D20" s="158" t="s">
        <v>334</v>
      </c>
      <c r="E20" s="159">
        <v>30000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165"/>
      <c r="B21" s="166">
        <v>31</v>
      </c>
      <c r="C21" s="167"/>
      <c r="D21" s="167" t="s">
        <v>335</v>
      </c>
      <c r="E21" s="145">
        <f>SUM(E22:E23)</f>
        <v>157751.5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146"/>
      <c r="B22" s="61"/>
      <c r="C22" s="147">
        <v>31000</v>
      </c>
      <c r="D22" s="172" t="s">
        <v>336</v>
      </c>
      <c r="E22" s="149">
        <v>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155"/>
      <c r="B23" s="156"/>
      <c r="C23" s="157">
        <v>31300</v>
      </c>
      <c r="D23" s="173" t="s">
        <v>337</v>
      </c>
      <c r="E23" s="159">
        <v>157751.5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165"/>
      <c r="B24" s="166">
        <v>32</v>
      </c>
      <c r="C24" s="167"/>
      <c r="D24" s="174" t="s">
        <v>338</v>
      </c>
      <c r="E24" s="145">
        <f>SUM(E25:E29)</f>
        <v>210173.87999999998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175"/>
      <c r="B25" s="61"/>
      <c r="C25" s="147">
        <v>32100</v>
      </c>
      <c r="D25" s="148" t="s">
        <v>339</v>
      </c>
      <c r="E25" s="149">
        <v>143271.96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150"/>
      <c r="B26" s="67"/>
      <c r="C26" s="151">
        <v>32500</v>
      </c>
      <c r="D26" s="152" t="s">
        <v>340</v>
      </c>
      <c r="E26" s="98">
        <v>6898.3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150"/>
      <c r="B27" s="67"/>
      <c r="C27" s="151">
        <v>32700</v>
      </c>
      <c r="D27" s="152" t="s">
        <v>341</v>
      </c>
      <c r="E27" s="98">
        <v>47003.62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150"/>
      <c r="B28" s="67"/>
      <c r="C28" s="151">
        <v>32800</v>
      </c>
      <c r="D28" s="152" t="s">
        <v>342</v>
      </c>
      <c r="E28" s="98">
        <v>13000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176"/>
      <c r="B29" s="156"/>
      <c r="C29" s="157">
        <v>32900</v>
      </c>
      <c r="D29" s="158" t="s">
        <v>343</v>
      </c>
      <c r="E29" s="159">
        <v>0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7.75" customHeight="1" x14ac:dyDescent="0.25">
      <c r="A30" s="165"/>
      <c r="B30" s="166">
        <v>33</v>
      </c>
      <c r="C30" s="167"/>
      <c r="D30" s="174" t="s">
        <v>344</v>
      </c>
      <c r="E30" s="145">
        <f>SUM(E31:E37)</f>
        <v>461000.97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175"/>
      <c r="B31" s="61"/>
      <c r="C31" s="147">
        <v>33100</v>
      </c>
      <c r="D31" s="148" t="s">
        <v>345</v>
      </c>
      <c r="E31" s="149">
        <v>138959.35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150"/>
      <c r="B32" s="67"/>
      <c r="C32" s="151">
        <v>33200</v>
      </c>
      <c r="D32" s="152" t="s">
        <v>346</v>
      </c>
      <c r="E32" s="98">
        <v>127492.13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150"/>
      <c r="B33" s="67"/>
      <c r="C33" s="151">
        <v>33500</v>
      </c>
      <c r="D33" s="152" t="s">
        <v>347</v>
      </c>
      <c r="E33" s="98">
        <v>14502.52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150"/>
      <c r="B34" s="67"/>
      <c r="C34" s="151">
        <v>33900</v>
      </c>
      <c r="D34" s="152" t="s">
        <v>348</v>
      </c>
      <c r="E34" s="98">
        <v>116707.92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150"/>
      <c r="B35" s="67"/>
      <c r="C35" s="151">
        <v>33901</v>
      </c>
      <c r="D35" s="152" t="s">
        <v>349</v>
      </c>
      <c r="E35" s="98">
        <v>33901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150"/>
      <c r="B36" s="67"/>
      <c r="C36" s="151">
        <v>33902</v>
      </c>
      <c r="D36" s="152" t="s">
        <v>350</v>
      </c>
      <c r="E36" s="98">
        <v>19025.41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176"/>
      <c r="B37" s="156"/>
      <c r="C37" s="157">
        <v>33903</v>
      </c>
      <c r="D37" s="158" t="s">
        <v>351</v>
      </c>
      <c r="E37" s="159">
        <v>10412.64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165"/>
      <c r="B38" s="166">
        <v>34</v>
      </c>
      <c r="C38" s="167"/>
      <c r="D38" s="167" t="s">
        <v>352</v>
      </c>
      <c r="E38" s="145">
        <f>SUM(E39:E41)</f>
        <v>30330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150"/>
      <c r="B39" s="61"/>
      <c r="C39" s="147">
        <v>34100</v>
      </c>
      <c r="D39" s="148" t="s">
        <v>353</v>
      </c>
      <c r="E39" s="149">
        <v>27350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150"/>
      <c r="B40" s="67"/>
      <c r="C40" s="151">
        <v>34300</v>
      </c>
      <c r="D40" s="152" t="s">
        <v>354</v>
      </c>
      <c r="E40" s="98">
        <v>1580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150"/>
      <c r="B41" s="156"/>
      <c r="C41" s="157">
        <v>34400</v>
      </c>
      <c r="D41" s="158" t="s">
        <v>355</v>
      </c>
      <c r="E41" s="159">
        <v>1400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177"/>
      <c r="B42" s="166">
        <v>39</v>
      </c>
      <c r="C42" s="167"/>
      <c r="D42" s="167" t="s">
        <v>356</v>
      </c>
      <c r="E42" s="145">
        <f>SUM(E43:E52)</f>
        <v>488633.52</v>
      </c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</row>
    <row r="43" spans="1:26" ht="15.75" customHeight="1" x14ac:dyDescent="0.25">
      <c r="A43" s="175"/>
      <c r="B43" s="61"/>
      <c r="C43" s="147">
        <v>39100</v>
      </c>
      <c r="D43" s="148" t="s">
        <v>357</v>
      </c>
      <c r="E43" s="149">
        <v>83420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5">
      <c r="A44" s="150"/>
      <c r="B44" s="67"/>
      <c r="C44" s="151">
        <v>39110</v>
      </c>
      <c r="D44" s="152" t="s">
        <v>358</v>
      </c>
      <c r="E44" s="98">
        <v>8001.58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150"/>
      <c r="B45" s="67"/>
      <c r="C45" s="151">
        <v>39120</v>
      </c>
      <c r="D45" s="152" t="s">
        <v>359</v>
      </c>
      <c r="E45" s="98">
        <v>76590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150"/>
      <c r="B46" s="67"/>
      <c r="C46" s="151">
        <v>39190</v>
      </c>
      <c r="D46" s="152" t="s">
        <v>360</v>
      </c>
      <c r="E46" s="98">
        <v>0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150"/>
      <c r="B47" s="67"/>
      <c r="C47" s="151">
        <v>39211</v>
      </c>
      <c r="D47" s="152" t="s">
        <v>361</v>
      </c>
      <c r="E47" s="98">
        <v>96680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150"/>
      <c r="B48" s="67"/>
      <c r="C48" s="151">
        <v>39900</v>
      </c>
      <c r="D48" s="152" t="s">
        <v>362</v>
      </c>
      <c r="E48" s="98">
        <v>12993.44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150"/>
      <c r="B49" s="67"/>
      <c r="C49" s="151">
        <v>39904</v>
      </c>
      <c r="D49" s="152" t="s">
        <v>363</v>
      </c>
      <c r="E49" s="98">
        <v>80705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150"/>
      <c r="B50" s="67"/>
      <c r="C50" s="151">
        <v>39905</v>
      </c>
      <c r="D50" s="152" t="s">
        <v>364</v>
      </c>
      <c r="E50" s="97">
        <v>1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150"/>
      <c r="B51" s="67"/>
      <c r="C51" s="151">
        <v>39909</v>
      </c>
      <c r="D51" s="152" t="s">
        <v>365</v>
      </c>
      <c r="E51" s="98">
        <v>54917.5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179"/>
      <c r="B52" s="67"/>
      <c r="C52" s="151">
        <v>39910</v>
      </c>
      <c r="D52" s="152" t="s">
        <v>366</v>
      </c>
      <c r="E52" s="98">
        <v>75325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138">
        <v>4</v>
      </c>
      <c r="B53" s="139"/>
      <c r="C53" s="140"/>
      <c r="D53" s="140" t="s">
        <v>367</v>
      </c>
      <c r="E53" s="141">
        <f>SUM(E54,E56,E60)</f>
        <v>5926675.4604000002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180"/>
      <c r="B54" s="143">
        <v>42</v>
      </c>
      <c r="C54" s="144"/>
      <c r="D54" s="144" t="s">
        <v>368</v>
      </c>
      <c r="E54" s="145">
        <f>SUM(E55)</f>
        <v>4677775.0603999998</v>
      </c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</row>
    <row r="55" spans="1:26" ht="15.75" customHeight="1" x14ac:dyDescent="0.25">
      <c r="A55" s="175"/>
      <c r="B55" s="161"/>
      <c r="C55" s="162">
        <v>42000</v>
      </c>
      <c r="D55" s="181" t="s">
        <v>369</v>
      </c>
      <c r="E55" s="164">
        <v>4677775.0603999998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180"/>
      <c r="B56" s="143">
        <v>45</v>
      </c>
      <c r="C56" s="144"/>
      <c r="D56" s="144" t="s">
        <v>370</v>
      </c>
      <c r="E56" s="145">
        <f>SUM(E57:E59)</f>
        <v>1236900.3999999999</v>
      </c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</row>
    <row r="57" spans="1:26" ht="15.75" customHeight="1" x14ac:dyDescent="0.25">
      <c r="A57" s="175"/>
      <c r="B57" s="61"/>
      <c r="C57" s="147">
        <v>45006</v>
      </c>
      <c r="D57" s="148" t="s">
        <v>371</v>
      </c>
      <c r="E57" s="149">
        <v>250000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150"/>
      <c r="B58" s="67"/>
      <c r="C58" s="151">
        <v>45050</v>
      </c>
      <c r="D58" s="152" t="s">
        <v>372</v>
      </c>
      <c r="E58" s="98">
        <v>730509.96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176"/>
      <c r="B59" s="156"/>
      <c r="C59" s="157">
        <v>45502</v>
      </c>
      <c r="D59" s="158" t="s">
        <v>373</v>
      </c>
      <c r="E59" s="159">
        <v>256390.44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180"/>
      <c r="B60" s="143">
        <v>48</v>
      </c>
      <c r="C60" s="144"/>
      <c r="D60" s="144" t="s">
        <v>374</v>
      </c>
      <c r="E60" s="145">
        <f>SUM(E61)</f>
        <v>12000</v>
      </c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</row>
    <row r="61" spans="1:26" ht="15.75" customHeight="1" x14ac:dyDescent="0.25">
      <c r="A61" s="146"/>
      <c r="B61" s="161"/>
      <c r="C61" s="162">
        <v>48000</v>
      </c>
      <c r="D61" s="181" t="s">
        <v>375</v>
      </c>
      <c r="E61" s="182">
        <v>12000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138">
        <v>5</v>
      </c>
      <c r="B62" s="139"/>
      <c r="C62" s="140"/>
      <c r="D62" s="140" t="s">
        <v>376</v>
      </c>
      <c r="E62" s="141">
        <f>SUM(E63,E65,E67)</f>
        <v>75932.91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180"/>
      <c r="B63" s="143">
        <v>52</v>
      </c>
      <c r="C63" s="144"/>
      <c r="D63" s="144" t="s">
        <v>377</v>
      </c>
      <c r="E63" s="145">
        <f>SUM(E64)</f>
        <v>17942.91</v>
      </c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</row>
    <row r="64" spans="1:26" ht="15.75" customHeight="1" x14ac:dyDescent="0.25">
      <c r="A64" s="160"/>
      <c r="B64" s="161"/>
      <c r="C64" s="162">
        <v>52000</v>
      </c>
      <c r="D64" s="181" t="s">
        <v>378</v>
      </c>
      <c r="E64" s="164">
        <v>17942.91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180"/>
      <c r="B65" s="143">
        <v>54</v>
      </c>
      <c r="C65" s="144"/>
      <c r="D65" s="144" t="s">
        <v>379</v>
      </c>
      <c r="E65" s="145">
        <f>+E66</f>
        <v>3075</v>
      </c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</row>
    <row r="66" spans="1:26" ht="15.75" customHeight="1" x14ac:dyDescent="0.25">
      <c r="A66" s="160"/>
      <c r="B66" s="161"/>
      <c r="C66" s="162">
        <v>54100</v>
      </c>
      <c r="D66" s="181" t="s">
        <v>380</v>
      </c>
      <c r="E66" s="164">
        <v>3075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180"/>
      <c r="B67" s="143">
        <v>55</v>
      </c>
      <c r="C67" s="144"/>
      <c r="D67" s="144" t="s">
        <v>381</v>
      </c>
      <c r="E67" s="145">
        <f>SUM(E68)</f>
        <v>54915</v>
      </c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</row>
    <row r="68" spans="1:26" ht="15.75" customHeight="1" x14ac:dyDescent="0.25">
      <c r="A68" s="146"/>
      <c r="B68" s="161"/>
      <c r="C68" s="162">
        <v>55000</v>
      </c>
      <c r="D68" s="163" t="s">
        <v>382</v>
      </c>
      <c r="E68" s="164">
        <v>54915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138">
        <v>8</v>
      </c>
      <c r="B69" s="139"/>
      <c r="C69" s="140"/>
      <c r="D69" s="140" t="s">
        <v>383</v>
      </c>
      <c r="E69" s="141">
        <f t="shared" ref="E69:E70" si="0">+E70</f>
        <v>10000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180"/>
      <c r="B70" s="143">
        <v>83</v>
      </c>
      <c r="C70" s="144"/>
      <c r="D70" s="144" t="s">
        <v>384</v>
      </c>
      <c r="E70" s="145">
        <f t="shared" si="0"/>
        <v>10000</v>
      </c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</row>
    <row r="71" spans="1:26" ht="15.75" customHeight="1" x14ac:dyDescent="0.25">
      <c r="A71" s="160"/>
      <c r="B71" s="161"/>
      <c r="C71" s="162">
        <v>83000</v>
      </c>
      <c r="D71" s="181" t="s">
        <v>385</v>
      </c>
      <c r="E71" s="164">
        <v>10000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9.5" customHeight="1" x14ac:dyDescent="0.25">
      <c r="A72" s="183"/>
      <c r="B72" s="184"/>
      <c r="C72" s="185"/>
      <c r="D72" s="185" t="s">
        <v>386</v>
      </c>
      <c r="E72" s="186">
        <f>+E69+E62+E53+E15+E13+E4</f>
        <v>16527698.860400002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178" t="s">
        <v>254</v>
      </c>
      <c r="B73" s="117"/>
      <c r="C73" s="4"/>
      <c r="D73" s="4"/>
      <c r="E73" s="187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117"/>
      <c r="C74" s="4"/>
      <c r="D74" s="4"/>
      <c r="E74" s="131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4"/>
      <c r="B75" s="117"/>
      <c r="C75" s="4"/>
      <c r="D75" s="4"/>
      <c r="E75" s="131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4"/>
      <c r="B76" s="117"/>
      <c r="C76" s="4"/>
      <c r="D76" s="4"/>
      <c r="E76" s="131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4"/>
      <c r="B77" s="117"/>
      <c r="C77" s="4"/>
      <c r="D77" s="4"/>
      <c r="E77" s="131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4"/>
      <c r="B78" s="117"/>
      <c r="C78" s="4"/>
      <c r="D78" s="4"/>
      <c r="E78" s="131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4"/>
      <c r="B79" s="117"/>
      <c r="C79" s="4"/>
      <c r="D79" s="4"/>
      <c r="E79" s="131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4"/>
      <c r="B80" s="117"/>
      <c r="C80" s="4"/>
      <c r="D80" s="4"/>
      <c r="E80" s="131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4"/>
      <c r="B81" s="117"/>
      <c r="C81" s="4"/>
      <c r="D81" s="4"/>
      <c r="E81" s="131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4"/>
      <c r="B82" s="117"/>
      <c r="C82" s="4"/>
      <c r="D82" s="4"/>
      <c r="E82" s="131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4"/>
      <c r="B83" s="117"/>
      <c r="C83" s="4"/>
      <c r="D83" s="4"/>
      <c r="E83" s="131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4"/>
      <c r="B84" s="117"/>
      <c r="C84" s="4"/>
      <c r="D84" s="4"/>
      <c r="E84" s="131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4"/>
      <c r="B85" s="117"/>
      <c r="C85" s="4"/>
      <c r="D85" s="4"/>
      <c r="E85" s="131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4"/>
      <c r="B86" s="117"/>
      <c r="C86" s="4"/>
      <c r="D86" s="4"/>
      <c r="E86" s="131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4"/>
      <c r="B87" s="117"/>
      <c r="C87" s="4"/>
      <c r="D87" s="4"/>
      <c r="E87" s="131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4"/>
      <c r="B88" s="117"/>
      <c r="C88" s="4"/>
      <c r="D88" s="4"/>
      <c r="E88" s="131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4"/>
      <c r="B89" s="117"/>
      <c r="C89" s="4"/>
      <c r="D89" s="4"/>
      <c r="E89" s="131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4"/>
      <c r="B90" s="117"/>
      <c r="C90" s="4"/>
      <c r="D90" s="4"/>
      <c r="E90" s="131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4"/>
      <c r="B91" s="117"/>
      <c r="C91" s="4"/>
      <c r="D91" s="4"/>
      <c r="E91" s="131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4"/>
      <c r="B92" s="117"/>
      <c r="C92" s="4"/>
      <c r="D92" s="4"/>
      <c r="E92" s="131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4"/>
      <c r="B93" s="117"/>
      <c r="C93" s="4"/>
      <c r="D93" s="4"/>
      <c r="E93" s="131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4"/>
      <c r="B94" s="117"/>
      <c r="C94" s="4"/>
      <c r="D94" s="4"/>
      <c r="E94" s="131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4"/>
      <c r="B95" s="117"/>
      <c r="C95" s="4"/>
      <c r="D95" s="4"/>
      <c r="E95" s="131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4"/>
      <c r="B96" s="117"/>
      <c r="C96" s="4"/>
      <c r="D96" s="4"/>
      <c r="E96" s="131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4"/>
      <c r="B97" s="117"/>
      <c r="C97" s="4"/>
      <c r="D97" s="4"/>
      <c r="E97" s="131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4"/>
      <c r="B98" s="117"/>
      <c r="C98" s="4"/>
      <c r="D98" s="4"/>
      <c r="E98" s="131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4"/>
      <c r="B99" s="117"/>
      <c r="C99" s="4"/>
      <c r="D99" s="4"/>
      <c r="E99" s="131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4"/>
      <c r="B100" s="117"/>
      <c r="C100" s="4"/>
      <c r="D100" s="4"/>
      <c r="E100" s="131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4"/>
      <c r="B101" s="117"/>
      <c r="C101" s="4"/>
      <c r="D101" s="4"/>
      <c r="E101" s="131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4"/>
      <c r="B102" s="117"/>
      <c r="C102" s="4"/>
      <c r="D102" s="4"/>
      <c r="E102" s="131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4"/>
      <c r="B103" s="117"/>
      <c r="C103" s="4"/>
      <c r="D103" s="4"/>
      <c r="E103" s="131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4"/>
      <c r="B104" s="117"/>
      <c r="C104" s="4"/>
      <c r="D104" s="4"/>
      <c r="E104" s="131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4"/>
      <c r="B105" s="117"/>
      <c r="C105" s="4"/>
      <c r="D105" s="4"/>
      <c r="E105" s="131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4"/>
      <c r="B106" s="117"/>
      <c r="C106" s="4"/>
      <c r="D106" s="4"/>
      <c r="E106" s="131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4"/>
      <c r="B107" s="117"/>
      <c r="C107" s="4"/>
      <c r="D107" s="4"/>
      <c r="E107" s="131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4"/>
      <c r="B108" s="117"/>
      <c r="C108" s="4"/>
      <c r="D108" s="4"/>
      <c r="E108" s="131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4"/>
      <c r="B109" s="117"/>
      <c r="C109" s="4"/>
      <c r="D109" s="4"/>
      <c r="E109" s="131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4"/>
      <c r="B110" s="117"/>
      <c r="C110" s="4"/>
      <c r="D110" s="4"/>
      <c r="E110" s="131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4"/>
      <c r="B111" s="117"/>
      <c r="C111" s="4"/>
      <c r="D111" s="4"/>
      <c r="E111" s="131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4"/>
      <c r="B112" s="117"/>
      <c r="C112" s="4"/>
      <c r="D112" s="4"/>
      <c r="E112" s="131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4"/>
      <c r="B113" s="117"/>
      <c r="C113" s="4"/>
      <c r="D113" s="4"/>
      <c r="E113" s="131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4"/>
      <c r="B114" s="117"/>
      <c r="C114" s="4"/>
      <c r="D114" s="4"/>
      <c r="E114" s="131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4"/>
      <c r="B115" s="117"/>
      <c r="C115" s="4"/>
      <c r="D115" s="4"/>
      <c r="E115" s="131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4"/>
      <c r="B116" s="117"/>
      <c r="C116" s="4"/>
      <c r="D116" s="4"/>
      <c r="E116" s="131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4"/>
      <c r="B117" s="117"/>
      <c r="C117" s="4"/>
      <c r="D117" s="4"/>
      <c r="E117" s="131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4"/>
      <c r="B118" s="117"/>
      <c r="C118" s="4"/>
      <c r="D118" s="4"/>
      <c r="E118" s="131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4"/>
      <c r="B119" s="117"/>
      <c r="C119" s="4"/>
      <c r="D119" s="4"/>
      <c r="E119" s="131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4"/>
      <c r="B120" s="117"/>
      <c r="C120" s="4"/>
      <c r="D120" s="4"/>
      <c r="E120" s="131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4"/>
      <c r="B121" s="117"/>
      <c r="C121" s="4"/>
      <c r="D121" s="4"/>
      <c r="E121" s="131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4"/>
      <c r="B122" s="117"/>
      <c r="C122" s="4"/>
      <c r="D122" s="4"/>
      <c r="E122" s="131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4"/>
      <c r="B123" s="117"/>
      <c r="C123" s="4"/>
      <c r="D123" s="4"/>
      <c r="E123" s="131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4"/>
      <c r="B124" s="117"/>
      <c r="C124" s="4"/>
      <c r="D124" s="4"/>
      <c r="E124" s="131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4"/>
      <c r="B125" s="117"/>
      <c r="C125" s="4"/>
      <c r="D125" s="4"/>
      <c r="E125" s="131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4"/>
      <c r="B126" s="117"/>
      <c r="C126" s="4"/>
      <c r="D126" s="4"/>
      <c r="E126" s="131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4"/>
      <c r="B127" s="117"/>
      <c r="C127" s="4"/>
      <c r="D127" s="4"/>
      <c r="E127" s="131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4"/>
      <c r="B128" s="117"/>
      <c r="C128" s="4"/>
      <c r="D128" s="4"/>
      <c r="E128" s="131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4"/>
      <c r="B129" s="117"/>
      <c r="C129" s="4"/>
      <c r="D129" s="4"/>
      <c r="E129" s="131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4"/>
      <c r="B130" s="117"/>
      <c r="C130" s="4"/>
      <c r="D130" s="4"/>
      <c r="E130" s="131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4"/>
      <c r="B131" s="117"/>
      <c r="C131" s="4"/>
      <c r="D131" s="4"/>
      <c r="E131" s="131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4"/>
      <c r="B132" s="117"/>
      <c r="C132" s="4"/>
      <c r="D132" s="4"/>
      <c r="E132" s="131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4"/>
      <c r="B133" s="117"/>
      <c r="C133" s="4"/>
      <c r="D133" s="4"/>
      <c r="E133" s="131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4"/>
      <c r="B134" s="117"/>
      <c r="C134" s="4"/>
      <c r="D134" s="4"/>
      <c r="E134" s="131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4"/>
      <c r="B135" s="117"/>
      <c r="C135" s="4"/>
      <c r="D135" s="4"/>
      <c r="E135" s="131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4"/>
      <c r="B136" s="117"/>
      <c r="C136" s="4"/>
      <c r="D136" s="4"/>
      <c r="E136" s="131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4"/>
      <c r="B137" s="117"/>
      <c r="C137" s="4"/>
      <c r="D137" s="4"/>
      <c r="E137" s="131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4"/>
      <c r="B138" s="117"/>
      <c r="C138" s="4"/>
      <c r="D138" s="4"/>
      <c r="E138" s="131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4"/>
      <c r="B139" s="117"/>
      <c r="C139" s="4"/>
      <c r="D139" s="4"/>
      <c r="E139" s="131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4"/>
      <c r="B140" s="117"/>
      <c r="C140" s="4"/>
      <c r="D140" s="4"/>
      <c r="E140" s="131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4"/>
      <c r="B141" s="117"/>
      <c r="C141" s="4"/>
      <c r="D141" s="4"/>
      <c r="E141" s="131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4"/>
      <c r="B142" s="117"/>
      <c r="C142" s="4"/>
      <c r="D142" s="4"/>
      <c r="E142" s="131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4"/>
      <c r="B143" s="117"/>
      <c r="C143" s="4"/>
      <c r="D143" s="4"/>
      <c r="E143" s="131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4"/>
      <c r="B144" s="117"/>
      <c r="C144" s="4"/>
      <c r="D144" s="4"/>
      <c r="E144" s="131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4"/>
      <c r="B145" s="117"/>
      <c r="C145" s="4"/>
      <c r="D145" s="4"/>
      <c r="E145" s="131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4"/>
      <c r="B146" s="117"/>
      <c r="C146" s="4"/>
      <c r="D146" s="4"/>
      <c r="E146" s="131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4"/>
      <c r="B147" s="117"/>
      <c r="C147" s="4"/>
      <c r="D147" s="4"/>
      <c r="E147" s="131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4"/>
      <c r="B148" s="117"/>
      <c r="C148" s="4"/>
      <c r="D148" s="4"/>
      <c r="E148" s="131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4"/>
      <c r="B149" s="117"/>
      <c r="C149" s="4"/>
      <c r="D149" s="4"/>
      <c r="E149" s="131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4"/>
      <c r="B150" s="117"/>
      <c r="C150" s="4"/>
      <c r="D150" s="4"/>
      <c r="E150" s="131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4"/>
      <c r="B151" s="117"/>
      <c r="C151" s="4"/>
      <c r="D151" s="4"/>
      <c r="E151" s="131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4"/>
      <c r="B152" s="117"/>
      <c r="C152" s="4"/>
      <c r="D152" s="4"/>
      <c r="E152" s="131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4"/>
      <c r="B153" s="117"/>
      <c r="C153" s="4"/>
      <c r="D153" s="4"/>
      <c r="E153" s="131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4"/>
      <c r="B154" s="117"/>
      <c r="C154" s="4"/>
      <c r="D154" s="4"/>
      <c r="E154" s="131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4"/>
      <c r="B155" s="117"/>
      <c r="C155" s="4"/>
      <c r="D155" s="4"/>
      <c r="E155" s="131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4"/>
      <c r="B156" s="117"/>
      <c r="C156" s="4"/>
      <c r="D156" s="4"/>
      <c r="E156" s="131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4"/>
      <c r="B157" s="117"/>
      <c r="C157" s="4"/>
      <c r="D157" s="4"/>
      <c r="E157" s="131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4"/>
      <c r="B158" s="117"/>
      <c r="C158" s="4"/>
      <c r="D158" s="4"/>
      <c r="E158" s="131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4"/>
      <c r="B159" s="117"/>
      <c r="C159" s="4"/>
      <c r="D159" s="4"/>
      <c r="E159" s="131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4"/>
      <c r="B160" s="117"/>
      <c r="C160" s="4"/>
      <c r="D160" s="4"/>
      <c r="E160" s="131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4"/>
      <c r="B161" s="117"/>
      <c r="C161" s="4"/>
      <c r="D161" s="4"/>
      <c r="E161" s="131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4"/>
      <c r="B162" s="117"/>
      <c r="C162" s="4"/>
      <c r="D162" s="4"/>
      <c r="E162" s="131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4"/>
      <c r="B163" s="117"/>
      <c r="C163" s="4"/>
      <c r="D163" s="4"/>
      <c r="E163" s="131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4"/>
      <c r="B164" s="117"/>
      <c r="C164" s="4"/>
      <c r="D164" s="4"/>
      <c r="E164" s="131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4"/>
      <c r="B165" s="117"/>
      <c r="C165" s="4"/>
      <c r="D165" s="4"/>
      <c r="E165" s="131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"/>
      <c r="B166" s="117"/>
      <c r="C166" s="4"/>
      <c r="D166" s="4"/>
      <c r="E166" s="131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"/>
      <c r="B167" s="117"/>
      <c r="C167" s="4"/>
      <c r="D167" s="4"/>
      <c r="E167" s="131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"/>
      <c r="B168" s="117"/>
      <c r="C168" s="4"/>
      <c r="D168" s="4"/>
      <c r="E168" s="131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"/>
      <c r="B169" s="117"/>
      <c r="C169" s="4"/>
      <c r="D169" s="4"/>
      <c r="E169" s="131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"/>
      <c r="B170" s="117"/>
      <c r="C170" s="4"/>
      <c r="D170" s="4"/>
      <c r="E170" s="131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"/>
      <c r="B171" s="117"/>
      <c r="C171" s="4"/>
      <c r="D171" s="4"/>
      <c r="E171" s="131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"/>
      <c r="B172" s="117"/>
      <c r="C172" s="4"/>
      <c r="D172" s="4"/>
      <c r="E172" s="131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"/>
      <c r="B173" s="117"/>
      <c r="C173" s="4"/>
      <c r="D173" s="4"/>
      <c r="E173" s="131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117"/>
      <c r="C174" s="4"/>
      <c r="D174" s="4"/>
      <c r="E174" s="131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117"/>
      <c r="C175" s="4"/>
      <c r="D175" s="4"/>
      <c r="E175" s="131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/>
      <c r="B176" s="117"/>
      <c r="C176" s="4"/>
      <c r="D176" s="4"/>
      <c r="E176" s="131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/>
      <c r="B177" s="117"/>
      <c r="C177" s="4"/>
      <c r="D177" s="4"/>
      <c r="E177" s="131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/>
      <c r="B178" s="117"/>
      <c r="C178" s="4"/>
      <c r="D178" s="4"/>
      <c r="E178" s="131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/>
      <c r="B179" s="117"/>
      <c r="C179" s="4"/>
      <c r="D179" s="4"/>
      <c r="E179" s="131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"/>
      <c r="B180" s="117"/>
      <c r="C180" s="4"/>
      <c r="D180" s="4"/>
      <c r="E180" s="131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"/>
      <c r="B181" s="117"/>
      <c r="C181" s="4"/>
      <c r="D181" s="4"/>
      <c r="E181" s="131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"/>
      <c r="B182" s="117"/>
      <c r="C182" s="4"/>
      <c r="D182" s="4"/>
      <c r="E182" s="131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/>
      <c r="B183" s="117"/>
      <c r="C183" s="4"/>
      <c r="D183" s="4"/>
      <c r="E183" s="131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/>
      <c r="B184" s="117"/>
      <c r="C184" s="4"/>
      <c r="D184" s="4"/>
      <c r="E184" s="131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/>
      <c r="B185" s="117"/>
      <c r="C185" s="4"/>
      <c r="D185" s="4"/>
      <c r="E185" s="131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/>
      <c r="B186" s="117"/>
      <c r="C186" s="4"/>
      <c r="D186" s="4"/>
      <c r="E186" s="131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/>
      <c r="B187" s="117"/>
      <c r="C187" s="4"/>
      <c r="D187" s="4"/>
      <c r="E187" s="131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117"/>
      <c r="C188" s="4"/>
      <c r="D188" s="4"/>
      <c r="E188" s="131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/>
      <c r="B189" s="117"/>
      <c r="C189" s="4"/>
      <c r="D189" s="4"/>
      <c r="E189" s="131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117"/>
      <c r="C190" s="4"/>
      <c r="D190" s="4"/>
      <c r="E190" s="131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117"/>
      <c r="C191" s="4"/>
      <c r="D191" s="4"/>
      <c r="E191" s="131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117"/>
      <c r="C192" s="4"/>
      <c r="D192" s="4"/>
      <c r="E192" s="131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"/>
      <c r="B193" s="117"/>
      <c r="C193" s="4"/>
      <c r="D193" s="4"/>
      <c r="E193" s="131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117"/>
      <c r="C194" s="4"/>
      <c r="D194" s="4"/>
      <c r="E194" s="131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117"/>
      <c r="C195" s="4"/>
      <c r="D195" s="4"/>
      <c r="E195" s="131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117"/>
      <c r="C196" s="4"/>
      <c r="D196" s="4"/>
      <c r="E196" s="131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117"/>
      <c r="C197" s="4"/>
      <c r="D197" s="4"/>
      <c r="E197" s="131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117"/>
      <c r="C198" s="4"/>
      <c r="D198" s="4"/>
      <c r="E198" s="131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117"/>
      <c r="C199" s="4"/>
      <c r="D199" s="4"/>
      <c r="E199" s="131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117"/>
      <c r="C200" s="4"/>
      <c r="D200" s="4"/>
      <c r="E200" s="131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117"/>
      <c r="C201" s="4"/>
      <c r="D201" s="4"/>
      <c r="E201" s="131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117"/>
      <c r="C202" s="4"/>
      <c r="D202" s="4"/>
      <c r="E202" s="131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117"/>
      <c r="C203" s="4"/>
      <c r="D203" s="4"/>
      <c r="E203" s="131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117"/>
      <c r="C204" s="4"/>
      <c r="D204" s="4"/>
      <c r="E204" s="131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117"/>
      <c r="C205" s="4"/>
      <c r="D205" s="4"/>
      <c r="E205" s="131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117"/>
      <c r="C206" s="4"/>
      <c r="D206" s="4"/>
      <c r="E206" s="131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117"/>
      <c r="C207" s="4"/>
      <c r="D207" s="4"/>
      <c r="E207" s="131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117"/>
      <c r="C208" s="4"/>
      <c r="D208" s="4"/>
      <c r="E208" s="131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117"/>
      <c r="C209" s="4"/>
      <c r="D209" s="4"/>
      <c r="E209" s="131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117"/>
      <c r="C210" s="4"/>
      <c r="D210" s="4"/>
      <c r="E210" s="131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117"/>
      <c r="C211" s="4"/>
      <c r="D211" s="4"/>
      <c r="E211" s="131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117"/>
      <c r="C212" s="4"/>
      <c r="D212" s="4"/>
      <c r="E212" s="131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117"/>
      <c r="C213" s="4"/>
      <c r="D213" s="4"/>
      <c r="E213" s="131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117"/>
      <c r="C214" s="4"/>
      <c r="D214" s="4"/>
      <c r="E214" s="131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117"/>
      <c r="C215" s="4"/>
      <c r="D215" s="4"/>
      <c r="E215" s="131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117"/>
      <c r="C216" s="4"/>
      <c r="D216" s="4"/>
      <c r="E216" s="131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117"/>
      <c r="C217" s="4"/>
      <c r="D217" s="4"/>
      <c r="E217" s="131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117"/>
      <c r="C218" s="4"/>
      <c r="D218" s="4"/>
      <c r="E218" s="131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117"/>
      <c r="C219" s="4"/>
      <c r="D219" s="4"/>
      <c r="E219" s="131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117"/>
      <c r="C220" s="4"/>
      <c r="D220" s="4"/>
      <c r="E220" s="131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117"/>
      <c r="C221" s="4"/>
      <c r="D221" s="4"/>
      <c r="E221" s="131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117"/>
      <c r="C222" s="4"/>
      <c r="D222" s="4"/>
      <c r="E222" s="131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117"/>
      <c r="C223" s="4"/>
      <c r="D223" s="4"/>
      <c r="E223" s="131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117"/>
      <c r="C224" s="4"/>
      <c r="D224" s="4"/>
      <c r="E224" s="131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117"/>
      <c r="C225" s="4"/>
      <c r="D225" s="4"/>
      <c r="E225" s="131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117"/>
      <c r="C226" s="4"/>
      <c r="D226" s="4"/>
      <c r="E226" s="131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117"/>
      <c r="C227" s="4"/>
      <c r="D227" s="4"/>
      <c r="E227" s="131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117"/>
      <c r="C228" s="4"/>
      <c r="D228" s="4"/>
      <c r="E228" s="131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117"/>
      <c r="C229" s="4"/>
      <c r="D229" s="4"/>
      <c r="E229" s="131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117"/>
      <c r="C230" s="4"/>
      <c r="D230" s="4"/>
      <c r="E230" s="131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117"/>
      <c r="C231" s="4"/>
      <c r="D231" s="4"/>
      <c r="E231" s="131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117"/>
      <c r="C232" s="4"/>
      <c r="D232" s="4"/>
      <c r="E232" s="131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117"/>
      <c r="C233" s="4"/>
      <c r="D233" s="4"/>
      <c r="E233" s="131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117"/>
      <c r="C234" s="4"/>
      <c r="D234" s="4"/>
      <c r="E234" s="131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117"/>
      <c r="C235" s="4"/>
      <c r="D235" s="4"/>
      <c r="E235" s="131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117"/>
      <c r="C236" s="4"/>
      <c r="D236" s="4"/>
      <c r="E236" s="131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117"/>
      <c r="C237" s="4"/>
      <c r="D237" s="4"/>
      <c r="E237" s="131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117"/>
      <c r="C238" s="4"/>
      <c r="D238" s="4"/>
      <c r="E238" s="131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117"/>
      <c r="C239" s="4"/>
      <c r="D239" s="4"/>
      <c r="E239" s="131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117"/>
      <c r="C240" s="4"/>
      <c r="D240" s="4"/>
      <c r="E240" s="131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117"/>
      <c r="C241" s="4"/>
      <c r="D241" s="4"/>
      <c r="E241" s="131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117"/>
      <c r="C242" s="4"/>
      <c r="D242" s="4"/>
      <c r="E242" s="131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117"/>
      <c r="C243" s="4"/>
      <c r="D243" s="4"/>
      <c r="E243" s="131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117"/>
      <c r="C244" s="4"/>
      <c r="D244" s="4"/>
      <c r="E244" s="131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/>
      <c r="B245" s="117"/>
      <c r="C245" s="4"/>
      <c r="D245" s="4"/>
      <c r="E245" s="131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117"/>
      <c r="C246" s="4"/>
      <c r="D246" s="4"/>
      <c r="E246" s="131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"/>
      <c r="B247" s="117"/>
      <c r="C247" s="4"/>
      <c r="D247" s="4"/>
      <c r="E247" s="131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4"/>
      <c r="B248" s="117"/>
      <c r="C248" s="4"/>
      <c r="D248" s="4"/>
      <c r="E248" s="131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4"/>
      <c r="B249" s="117"/>
      <c r="C249" s="4"/>
      <c r="D249" s="4"/>
      <c r="E249" s="131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4"/>
      <c r="B250" s="117"/>
      <c r="C250" s="4"/>
      <c r="D250" s="4"/>
      <c r="E250" s="131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4"/>
      <c r="B251" s="117"/>
      <c r="C251" s="4"/>
      <c r="D251" s="4"/>
      <c r="E251" s="131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4"/>
      <c r="B252" s="117"/>
      <c r="C252" s="4"/>
      <c r="D252" s="4"/>
      <c r="E252" s="131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4"/>
      <c r="B253" s="117"/>
      <c r="C253" s="4"/>
      <c r="D253" s="4"/>
      <c r="E253" s="131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4"/>
      <c r="B254" s="117"/>
      <c r="C254" s="4"/>
      <c r="D254" s="4"/>
      <c r="E254" s="131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>
      <c r="A255" s="4"/>
      <c r="B255" s="117"/>
      <c r="C255" s="4"/>
      <c r="D255" s="4"/>
      <c r="E255" s="131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5">
      <c r="A256" s="4"/>
      <c r="B256" s="117"/>
      <c r="C256" s="4"/>
      <c r="D256" s="4"/>
      <c r="E256" s="131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5">
      <c r="A257" s="4"/>
      <c r="B257" s="117"/>
      <c r="C257" s="4"/>
      <c r="D257" s="4"/>
      <c r="E257" s="131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5">
      <c r="A258" s="4"/>
      <c r="B258" s="117"/>
      <c r="C258" s="4"/>
      <c r="D258" s="4"/>
      <c r="E258" s="131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5">
      <c r="A259" s="4"/>
      <c r="B259" s="117"/>
      <c r="C259" s="4"/>
      <c r="D259" s="4"/>
      <c r="E259" s="131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5">
      <c r="A260" s="4"/>
      <c r="B260" s="117"/>
      <c r="C260" s="4"/>
      <c r="D260" s="4"/>
      <c r="E260" s="131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5">
      <c r="A261" s="4"/>
      <c r="B261" s="117"/>
      <c r="C261" s="4"/>
      <c r="D261" s="4"/>
      <c r="E261" s="131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5">
      <c r="A262" s="4"/>
      <c r="B262" s="117"/>
      <c r="C262" s="4"/>
      <c r="D262" s="4"/>
      <c r="E262" s="131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5">
      <c r="A263" s="4"/>
      <c r="B263" s="117"/>
      <c r="C263" s="4"/>
      <c r="D263" s="4"/>
      <c r="E263" s="131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5">
      <c r="A264" s="4"/>
      <c r="B264" s="117"/>
      <c r="C264" s="4"/>
      <c r="D264" s="4"/>
      <c r="E264" s="131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5">
      <c r="A265" s="4"/>
      <c r="B265" s="117"/>
      <c r="C265" s="4"/>
      <c r="D265" s="4"/>
      <c r="E265" s="131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5">
      <c r="A266" s="4"/>
      <c r="B266" s="117"/>
      <c r="C266" s="4"/>
      <c r="D266" s="4"/>
      <c r="E266" s="131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5">
      <c r="A267" s="4"/>
      <c r="B267" s="117"/>
      <c r="C267" s="4"/>
      <c r="D267" s="4"/>
      <c r="E267" s="131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5">
      <c r="A268" s="4"/>
      <c r="B268" s="117"/>
      <c r="C268" s="4"/>
      <c r="D268" s="4"/>
      <c r="E268" s="131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5">
      <c r="A269" s="4"/>
      <c r="B269" s="117"/>
      <c r="C269" s="4"/>
      <c r="D269" s="4"/>
      <c r="E269" s="131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5">
      <c r="A270" s="4"/>
      <c r="B270" s="117"/>
      <c r="C270" s="4"/>
      <c r="D270" s="4"/>
      <c r="E270" s="131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5">
      <c r="A271" s="4"/>
      <c r="B271" s="117"/>
      <c r="C271" s="4"/>
      <c r="D271" s="4"/>
      <c r="E271" s="131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5">
      <c r="A272" s="4"/>
      <c r="B272" s="117"/>
      <c r="C272" s="4"/>
      <c r="D272" s="4"/>
      <c r="E272" s="131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5">
      <c r="A273" s="4"/>
      <c r="B273" s="117"/>
      <c r="C273" s="4"/>
      <c r="D273" s="4"/>
      <c r="E273" s="131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5"/>
    <row r="275" spans="1:26" ht="15.75" customHeight="1" x14ac:dyDescent="0.25"/>
    <row r="276" spans="1:26" ht="15.75" customHeight="1" x14ac:dyDescent="0.25"/>
    <row r="277" spans="1:26" ht="15.75" customHeight="1" x14ac:dyDescent="0.25"/>
    <row r="278" spans="1:26" ht="15.75" customHeight="1" x14ac:dyDescent="0.25"/>
    <row r="279" spans="1:26" ht="15.75" customHeight="1" x14ac:dyDescent="0.25"/>
    <row r="280" spans="1:26" ht="15.75" customHeight="1" x14ac:dyDescent="0.25"/>
    <row r="281" spans="1:26" ht="15.75" customHeight="1" x14ac:dyDescent="0.25"/>
    <row r="282" spans="1:26" ht="15.75" customHeight="1" x14ac:dyDescent="0.25"/>
    <row r="283" spans="1:26" ht="15.75" customHeight="1" x14ac:dyDescent="0.25"/>
    <row r="284" spans="1:26" ht="15.75" customHeight="1" x14ac:dyDescent="0.25"/>
    <row r="285" spans="1:26" ht="15.75" customHeight="1" x14ac:dyDescent="0.25"/>
    <row r="286" spans="1:26" ht="15.75" customHeight="1" x14ac:dyDescent="0.25"/>
    <row r="287" spans="1:26" ht="15.75" customHeight="1" x14ac:dyDescent="0.25"/>
    <row r="288" spans="1:26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rintOptions horizontalCentered="1" verticalCentered="1"/>
  <pageMargins left="0.31527777777777799" right="0.15763888888888899" top="0.47222222222222199" bottom="0.31527777777777799" header="0" footer="0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000"/>
  <sheetViews>
    <sheetView showGridLines="0" tabSelected="1" zoomScaleNormal="100" workbookViewId="0">
      <selection activeCell="F27" sqref="F27"/>
    </sheetView>
  </sheetViews>
  <sheetFormatPr baseColWidth="10" defaultColWidth="14.42578125" defaultRowHeight="15" customHeight="1" x14ac:dyDescent="0.25"/>
  <cols>
    <col min="1" max="1" width="44.7109375" customWidth="1"/>
    <col min="2" max="2" width="31.28515625" customWidth="1"/>
    <col min="3" max="3" width="14.42578125" customWidth="1"/>
    <col min="4" max="4" width="14" customWidth="1"/>
    <col min="5" max="5" width="15.5703125" customWidth="1"/>
    <col min="6" max="6" width="13.7109375" customWidth="1"/>
    <col min="7" max="7" width="12.7109375" customWidth="1"/>
  </cols>
  <sheetData>
    <row r="1" spans="1:5" ht="30" customHeight="1" x14ac:dyDescent="0.25">
      <c r="A1" s="239" t="s">
        <v>387</v>
      </c>
      <c r="B1" s="240"/>
    </row>
    <row r="3" spans="1:5" ht="30" customHeight="1" x14ac:dyDescent="0.25">
      <c r="A3" s="188" t="s">
        <v>388</v>
      </c>
      <c r="B3" s="189" t="s">
        <v>8</v>
      </c>
    </row>
    <row r="4" spans="1:5" x14ac:dyDescent="0.25">
      <c r="A4" s="190" t="s">
        <v>389</v>
      </c>
      <c r="B4" s="191">
        <f>'Listado Ingresos'!E4</f>
        <v>6316692.21</v>
      </c>
      <c r="D4" s="234"/>
      <c r="E4" s="238"/>
    </row>
    <row r="5" spans="1:5" x14ac:dyDescent="0.25">
      <c r="A5" s="190" t="s">
        <v>390</v>
      </c>
      <c r="B5" s="191">
        <f>'Listado Ingresos'!E13</f>
        <v>1504056.79</v>
      </c>
      <c r="E5" s="192"/>
    </row>
    <row r="6" spans="1:5" x14ac:dyDescent="0.25">
      <c r="A6" s="190" t="s">
        <v>391</v>
      </c>
      <c r="B6" s="191">
        <f>'Listado Ingresos'!E15</f>
        <v>2694341.4899999998</v>
      </c>
      <c r="E6" s="192"/>
    </row>
    <row r="7" spans="1:5" x14ac:dyDescent="0.25">
      <c r="A7" s="190" t="s">
        <v>392</v>
      </c>
      <c r="B7" s="191">
        <f>'Listado Ingresos'!E53</f>
        <v>5926675.4604000002</v>
      </c>
      <c r="E7" s="192"/>
    </row>
    <row r="8" spans="1:5" x14ac:dyDescent="0.25">
      <c r="A8" s="193" t="s">
        <v>393</v>
      </c>
      <c r="B8" s="194">
        <f>'Listado Ingresos'!E62</f>
        <v>75932.91</v>
      </c>
      <c r="E8" s="192"/>
    </row>
    <row r="9" spans="1:5" x14ac:dyDescent="0.25">
      <c r="A9" s="195" t="s">
        <v>394</v>
      </c>
      <c r="B9" s="196">
        <f>SUM(B4:B8)</f>
        <v>16517698.860400001</v>
      </c>
    </row>
    <row r="10" spans="1:5" x14ac:dyDescent="0.25">
      <c r="A10" s="190" t="s">
        <v>395</v>
      </c>
      <c r="B10" s="191">
        <v>0</v>
      </c>
    </row>
    <row r="11" spans="1:5" x14ac:dyDescent="0.25">
      <c r="A11" s="193" t="s">
        <v>396</v>
      </c>
      <c r="B11" s="194">
        <v>0</v>
      </c>
    </row>
    <row r="12" spans="1:5" x14ac:dyDescent="0.25">
      <c r="A12" s="195" t="s">
        <v>397</v>
      </c>
      <c r="B12" s="196">
        <f>SUM(B10:B11)</f>
        <v>0</v>
      </c>
    </row>
    <row r="13" spans="1:5" x14ac:dyDescent="0.25">
      <c r="A13" s="195" t="s">
        <v>398</v>
      </c>
      <c r="B13" s="196">
        <f>B9+B12</f>
        <v>16517698.860400001</v>
      </c>
    </row>
    <row r="14" spans="1:5" x14ac:dyDescent="0.25">
      <c r="A14" s="190" t="s">
        <v>399</v>
      </c>
      <c r="B14" s="191">
        <f>'Listado Ingresos'!E69</f>
        <v>10000</v>
      </c>
    </row>
    <row r="15" spans="1:5" x14ac:dyDescent="0.25">
      <c r="A15" s="193" t="s">
        <v>400</v>
      </c>
      <c r="B15" s="194">
        <v>0</v>
      </c>
    </row>
    <row r="16" spans="1:5" x14ac:dyDescent="0.25">
      <c r="A16" s="197" t="s">
        <v>401</v>
      </c>
      <c r="B16" s="198">
        <f>SUM(B14:B15)</f>
        <v>10000</v>
      </c>
      <c r="C16" s="190"/>
    </row>
    <row r="17" spans="1:8" x14ac:dyDescent="0.25">
      <c r="A17" s="199" t="s">
        <v>402</v>
      </c>
      <c r="B17" s="200">
        <f>B13+B16</f>
        <v>16527698.860400001</v>
      </c>
      <c r="D17" s="234"/>
      <c r="E17" s="204"/>
      <c r="F17" s="235"/>
    </row>
    <row r="19" spans="1:8" x14ac:dyDescent="0.25">
      <c r="A19" s="201"/>
      <c r="B19" s="201"/>
    </row>
    <row r="20" spans="1:8" ht="30" customHeight="1" x14ac:dyDescent="0.25">
      <c r="A20" s="188" t="s">
        <v>403</v>
      </c>
      <c r="B20" s="189" t="s">
        <v>8</v>
      </c>
    </row>
    <row r="21" spans="1:8" ht="15.75" customHeight="1" x14ac:dyDescent="0.25">
      <c r="A21" s="190" t="s">
        <v>404</v>
      </c>
      <c r="B21" s="202">
        <f>'Listado Gastos Económica'!G174</f>
        <v>7700098.9923924375</v>
      </c>
      <c r="C21" s="204"/>
      <c r="F21" s="129"/>
      <c r="G21" s="129"/>
    </row>
    <row r="22" spans="1:8" ht="15.75" customHeight="1" x14ac:dyDescent="0.25">
      <c r="A22" s="190" t="s">
        <v>405</v>
      </c>
      <c r="B22" s="191">
        <f>+'Listado Gastos Económica'!G348</f>
        <v>5540606.8449999997</v>
      </c>
      <c r="C22" s="204"/>
      <c r="F22" s="129"/>
      <c r="G22" s="129"/>
    </row>
    <row r="23" spans="1:8" ht="15.75" customHeight="1" x14ac:dyDescent="0.25">
      <c r="A23" s="190" t="s">
        <v>406</v>
      </c>
      <c r="B23" s="191">
        <f>+'Listado Gastos Económica'!G352</f>
        <v>303398.03000000003</v>
      </c>
      <c r="C23" s="204"/>
      <c r="F23" s="129"/>
      <c r="G23" s="129"/>
    </row>
    <row r="24" spans="1:8" ht="15.75" customHeight="1" x14ac:dyDescent="0.25">
      <c r="A24" s="190" t="s">
        <v>392</v>
      </c>
      <c r="B24" s="191">
        <f>+'Listado Gastos Económica'!G407</f>
        <v>903352.89</v>
      </c>
      <c r="C24" s="204"/>
      <c r="F24" s="129"/>
      <c r="G24" s="129"/>
    </row>
    <row r="25" spans="1:8" ht="15.75" customHeight="1" x14ac:dyDescent="0.25">
      <c r="A25" s="193" t="s">
        <v>407</v>
      </c>
      <c r="B25" s="194">
        <f>+'Listado Gastos Económica'!G409</f>
        <v>150054.96</v>
      </c>
      <c r="C25" s="204"/>
      <c r="F25" s="129"/>
      <c r="G25" s="129"/>
    </row>
    <row r="26" spans="1:8" ht="15.75" customHeight="1" x14ac:dyDescent="0.25">
      <c r="A26" s="195" t="s">
        <v>408</v>
      </c>
      <c r="B26" s="196">
        <f>SUM(B21:B25)</f>
        <v>14597511.717392439</v>
      </c>
      <c r="C26" s="204"/>
      <c r="D26" s="204"/>
      <c r="E26" s="204"/>
      <c r="F26" s="129"/>
      <c r="G26" s="129"/>
      <c r="H26" s="204"/>
    </row>
    <row r="27" spans="1:8" ht="15.75" customHeight="1" x14ac:dyDescent="0.25">
      <c r="A27" s="190" t="s">
        <v>409</v>
      </c>
      <c r="B27" s="191">
        <f>+'Listado Gastos Económica'!G436</f>
        <v>709000</v>
      </c>
      <c r="C27" s="204"/>
      <c r="F27" s="129"/>
      <c r="G27" s="129"/>
    </row>
    <row r="28" spans="1:8" ht="15.75" customHeight="1" x14ac:dyDescent="0.25">
      <c r="A28" s="193" t="s">
        <v>396</v>
      </c>
      <c r="B28" s="194">
        <v>0</v>
      </c>
      <c r="C28" s="204"/>
      <c r="F28" s="129"/>
      <c r="G28" s="129"/>
    </row>
    <row r="29" spans="1:8" ht="15.75" customHeight="1" x14ac:dyDescent="0.25">
      <c r="A29" s="197" t="s">
        <v>410</v>
      </c>
      <c r="B29" s="198">
        <f>SUM(B27:B28)</f>
        <v>709000</v>
      </c>
      <c r="C29" s="204"/>
      <c r="F29" s="129"/>
      <c r="G29" s="129"/>
    </row>
    <row r="30" spans="1:8" ht="15.75" customHeight="1" x14ac:dyDescent="0.25">
      <c r="A30" s="199" t="s">
        <v>411</v>
      </c>
      <c r="B30" s="200">
        <f>B26+B29</f>
        <v>15306511.717392439</v>
      </c>
      <c r="C30" s="204"/>
      <c r="F30" s="129"/>
      <c r="G30" s="129"/>
    </row>
    <row r="31" spans="1:8" ht="15.75" customHeight="1" x14ac:dyDescent="0.25">
      <c r="A31" s="190" t="s">
        <v>399</v>
      </c>
      <c r="B31" s="191">
        <f>'Listado Gastos Económica'!G438</f>
        <v>10000</v>
      </c>
      <c r="C31" s="204"/>
      <c r="F31" s="129"/>
      <c r="G31" s="129"/>
    </row>
    <row r="32" spans="1:8" ht="15.75" customHeight="1" x14ac:dyDescent="0.25">
      <c r="A32" s="193" t="s">
        <v>400</v>
      </c>
      <c r="B32" s="194">
        <f>'Listado Gastos Económica'!G440</f>
        <v>518728.97</v>
      </c>
      <c r="C32" s="204"/>
      <c r="F32" s="129"/>
      <c r="G32" s="129"/>
    </row>
    <row r="33" spans="1:7" ht="15.75" customHeight="1" x14ac:dyDescent="0.25">
      <c r="A33" s="195" t="s">
        <v>412</v>
      </c>
      <c r="B33" s="196">
        <f>SUM(B31:B32)</f>
        <v>528728.97</v>
      </c>
      <c r="C33" s="204"/>
      <c r="F33" s="129"/>
      <c r="G33" s="129"/>
    </row>
    <row r="34" spans="1:7" ht="15.75" customHeight="1" x14ac:dyDescent="0.25">
      <c r="A34" s="195" t="s">
        <v>402</v>
      </c>
      <c r="B34" s="200">
        <f>B30+B33</f>
        <v>15835240.68739244</v>
      </c>
      <c r="C34" s="204"/>
      <c r="D34" s="204"/>
      <c r="F34" s="129"/>
      <c r="G34" s="129"/>
    </row>
    <row r="35" spans="1:7" ht="15.75" customHeight="1" x14ac:dyDescent="0.25">
      <c r="A35" s="178" t="s">
        <v>254</v>
      </c>
    </row>
    <row r="36" spans="1:7" ht="15.75" customHeight="1" x14ac:dyDescent="0.25">
      <c r="B36" s="129"/>
    </row>
    <row r="37" spans="1:7" ht="15.75" customHeight="1" x14ac:dyDescent="0.25"/>
    <row r="38" spans="1:7" ht="15.75" customHeight="1" x14ac:dyDescent="0.25"/>
    <row r="39" spans="1:7" ht="15.75" customHeight="1" x14ac:dyDescent="0.25"/>
    <row r="40" spans="1:7" ht="15.75" customHeight="1" x14ac:dyDescent="0.25"/>
    <row r="41" spans="1:7" ht="15.75" customHeight="1" x14ac:dyDescent="0.25"/>
    <row r="42" spans="1:7" ht="15.75" customHeight="1" x14ac:dyDescent="0.25"/>
    <row r="43" spans="1:7" ht="15.75" customHeight="1" x14ac:dyDescent="0.25"/>
    <row r="44" spans="1:7" ht="15.75" customHeight="1" x14ac:dyDescent="0.25"/>
    <row r="45" spans="1:7" ht="15.75" customHeight="1" x14ac:dyDescent="0.25"/>
    <row r="46" spans="1:7" ht="15.75" customHeight="1" x14ac:dyDescent="0.25"/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B1"/>
  </mergeCells>
  <pageMargins left="1.10208333333333" right="0.70833333333333304" top="0.74791666666666701" bottom="0.74791666666666701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A0BC3-1D7F-43B4-BD57-3F881D28A986}">
  <dimension ref="B1:L37"/>
  <sheetViews>
    <sheetView topLeftCell="E20" zoomScaleNormal="100" workbookViewId="0">
      <selection activeCell="J21" sqref="J21"/>
    </sheetView>
  </sheetViews>
  <sheetFormatPr baseColWidth="10" defaultColWidth="9.140625" defaultRowHeight="15" x14ac:dyDescent="0.25"/>
  <cols>
    <col min="1" max="1" width="1.85546875" style="205" customWidth="1"/>
    <col min="2" max="2" width="45.28515625" style="205" customWidth="1"/>
    <col min="3" max="3" width="16.5703125" style="205" customWidth="1"/>
    <col min="4" max="4" width="8.85546875" style="205" customWidth="1"/>
    <col min="5" max="5" width="8.28515625" style="205" customWidth="1"/>
    <col min="6" max="6" width="46.7109375" style="205" customWidth="1"/>
    <col min="7" max="7" width="16.28515625" style="205" customWidth="1"/>
    <col min="8" max="8" width="14.140625" style="205" customWidth="1"/>
    <col min="9" max="9" width="10.7109375" style="205" customWidth="1"/>
    <col min="10" max="10" width="44" style="205" customWidth="1"/>
    <col min="11" max="11" width="32.140625" style="205" customWidth="1"/>
    <col min="12" max="12" width="17.28515625" style="205" customWidth="1"/>
    <col min="13" max="1025" width="10.7109375" style="205" customWidth="1"/>
    <col min="1026" max="16384" width="9.140625" style="205"/>
  </cols>
  <sheetData>
    <row r="1" spans="2:11" x14ac:dyDescent="0.25">
      <c r="B1" s="241"/>
      <c r="C1" s="241"/>
      <c r="D1" s="241"/>
      <c r="E1" s="241"/>
      <c r="F1" s="241"/>
      <c r="G1" s="241"/>
      <c r="H1" s="241"/>
    </row>
    <row r="2" spans="2:11" ht="34.9" customHeight="1" x14ac:dyDescent="0.25">
      <c r="B2" s="241" t="s">
        <v>434</v>
      </c>
      <c r="C2" s="241"/>
      <c r="D2" s="241"/>
      <c r="E2" s="241"/>
      <c r="F2" s="241"/>
      <c r="G2" s="241"/>
      <c r="H2" s="206"/>
    </row>
    <row r="3" spans="2:11" ht="60" x14ac:dyDescent="0.25">
      <c r="B3" s="207" t="s">
        <v>388</v>
      </c>
      <c r="C3" s="208" t="s">
        <v>435</v>
      </c>
      <c r="D3" s="209"/>
      <c r="E3" s="210"/>
      <c r="F3" s="211" t="s">
        <v>403</v>
      </c>
      <c r="G3" s="208" t="s">
        <v>435</v>
      </c>
      <c r="H3" s="230"/>
      <c r="I3" s="210"/>
    </row>
    <row r="4" spans="2:11" ht="15.75" thickBot="1" x14ac:dyDescent="0.3">
      <c r="B4" s="212" t="s">
        <v>389</v>
      </c>
      <c r="C4" s="213">
        <f>'Listado Resumen Capítulos'!B4</f>
        <v>6316692.21</v>
      </c>
      <c r="D4" s="236">
        <f>+C4/$C$9</f>
        <v>0.38241962535979007</v>
      </c>
      <c r="E4" s="237"/>
      <c r="F4" s="212" t="s">
        <v>404</v>
      </c>
      <c r="G4" s="213">
        <f>'Listado Resumen Capítulos'!B21</f>
        <v>7700098.9923924375</v>
      </c>
      <c r="H4" s="228">
        <f>+G4/$G$9</f>
        <v>0.52749394153374995</v>
      </c>
      <c r="I4" s="237"/>
    </row>
    <row r="5" spans="2:11" ht="15.75" thickBot="1" x14ac:dyDescent="0.3">
      <c r="B5" s="212" t="s">
        <v>390</v>
      </c>
      <c r="C5" s="213">
        <f>'Listado Resumen Capítulos'!B5</f>
        <v>1504056.79</v>
      </c>
      <c r="D5" s="236">
        <f t="shared" ref="D5:D9" si="0">+C5/$C$9</f>
        <v>9.1057283627192676E-2</v>
      </c>
      <c r="E5" s="237"/>
      <c r="F5" s="212" t="s">
        <v>405</v>
      </c>
      <c r="G5" s="213">
        <f>'Listado Resumen Capítulos'!B22</f>
        <v>5540606.8449999997</v>
      </c>
      <c r="H5" s="228">
        <f t="shared" ref="H5:H9" si="1">+G5/$G$9</f>
        <v>0.37955830776272337</v>
      </c>
      <c r="I5" s="237"/>
      <c r="J5" s="214" t="s">
        <v>413</v>
      </c>
      <c r="K5" s="242">
        <f>G9</f>
        <v>14597511.717392439</v>
      </c>
    </row>
    <row r="6" spans="2:11" ht="15.75" thickBot="1" x14ac:dyDescent="0.3">
      <c r="B6" s="212" t="s">
        <v>391</v>
      </c>
      <c r="C6" s="213">
        <f>'Listado Resumen Capítulos'!B6</f>
        <v>2694341.4899999998</v>
      </c>
      <c r="D6" s="236">
        <f t="shared" si="0"/>
        <v>0.16311845328888339</v>
      </c>
      <c r="E6" s="237"/>
      <c r="F6" s="212" t="s">
        <v>406</v>
      </c>
      <c r="G6" s="213">
        <f>'Listado Resumen Capítulos'!B23</f>
        <v>303398.03000000003</v>
      </c>
      <c r="H6" s="228">
        <f t="shared" si="1"/>
        <v>2.0784229249051506E-2</v>
      </c>
      <c r="I6" s="237"/>
      <c r="J6" s="215" t="s">
        <v>414</v>
      </c>
      <c r="K6" s="242"/>
    </row>
    <row r="7" spans="2:11" ht="15.75" thickBot="1" x14ac:dyDescent="0.3">
      <c r="B7" s="212" t="s">
        <v>392</v>
      </c>
      <c r="C7" s="213">
        <f>'Listado Resumen Capítulos'!B7</f>
        <v>5926675.4604000002</v>
      </c>
      <c r="D7" s="236">
        <f t="shared" si="0"/>
        <v>0.35880757425653159</v>
      </c>
      <c r="E7" s="237"/>
      <c r="F7" s="212" t="s">
        <v>392</v>
      </c>
      <c r="G7" s="213">
        <f>'Listado Resumen Capítulos'!B24</f>
        <v>903352.89</v>
      </c>
      <c r="H7" s="228">
        <f t="shared" si="1"/>
        <v>6.188403253163248E-2</v>
      </c>
      <c r="I7" s="237"/>
      <c r="J7" s="216" t="s">
        <v>415</v>
      </c>
      <c r="K7" s="242">
        <f>G12</f>
        <v>709000</v>
      </c>
    </row>
    <row r="8" spans="2:11" ht="15.75" thickBot="1" x14ac:dyDescent="0.3">
      <c r="B8" s="212" t="s">
        <v>393</v>
      </c>
      <c r="C8" s="213">
        <f>'Listado Resumen Capítulos'!B8</f>
        <v>75932.91</v>
      </c>
      <c r="D8" s="236">
        <f t="shared" si="0"/>
        <v>4.5970634676022401E-3</v>
      </c>
      <c r="E8" s="237"/>
      <c r="F8" s="212" t="s">
        <v>407</v>
      </c>
      <c r="G8" s="213">
        <f>'Listado Resumen Capítulos'!B25</f>
        <v>150054.96</v>
      </c>
      <c r="H8" s="228">
        <f t="shared" si="1"/>
        <v>1.0279488922842556E-2</v>
      </c>
      <c r="I8" s="237"/>
      <c r="J8" s="215" t="s">
        <v>416</v>
      </c>
      <c r="K8" s="242"/>
    </row>
    <row r="9" spans="2:11" ht="15.75" thickBot="1" x14ac:dyDescent="0.3">
      <c r="B9" s="211" t="s">
        <v>394</v>
      </c>
      <c r="C9" s="217">
        <f>SUM(C4:C8)</f>
        <v>16517698.860400001</v>
      </c>
      <c r="D9" s="237">
        <f t="shared" si="0"/>
        <v>1</v>
      </c>
      <c r="E9" s="237"/>
      <c r="F9" s="211" t="s">
        <v>408</v>
      </c>
      <c r="G9" s="217">
        <f>SUM(G4:G8)</f>
        <v>14597511.717392439</v>
      </c>
      <c r="H9" s="228">
        <f t="shared" si="1"/>
        <v>1</v>
      </c>
      <c r="I9" s="237"/>
      <c r="J9" s="216" t="s">
        <v>417</v>
      </c>
      <c r="K9" s="242">
        <f>G16</f>
        <v>528728.97</v>
      </c>
    </row>
    <row r="10" spans="2:11" ht="15.75" thickBot="1" x14ac:dyDescent="0.3">
      <c r="B10" s="212" t="s">
        <v>395</v>
      </c>
      <c r="C10" s="213">
        <f>'Listado Resumen Capítulos'!B10</f>
        <v>0</v>
      </c>
      <c r="D10" s="237"/>
      <c r="E10" s="237"/>
      <c r="F10" s="212" t="s">
        <v>409</v>
      </c>
      <c r="G10" s="213">
        <f>'Listado Resumen Capítulos'!B27</f>
        <v>709000</v>
      </c>
      <c r="H10" s="228"/>
      <c r="I10" s="237"/>
      <c r="J10" s="215" t="s">
        <v>418</v>
      </c>
      <c r="K10" s="242"/>
    </row>
    <row r="11" spans="2:11" ht="15.75" thickBot="1" x14ac:dyDescent="0.3">
      <c r="B11" s="212" t="s">
        <v>396</v>
      </c>
      <c r="C11" s="213">
        <f>'Listado Resumen Capítulos'!B11</f>
        <v>0</v>
      </c>
      <c r="D11" s="237"/>
      <c r="E11" s="237"/>
      <c r="F11" s="212" t="s">
        <v>396</v>
      </c>
      <c r="G11" s="213">
        <f>'Listado Resumen Capítulos'!B28</f>
        <v>0</v>
      </c>
      <c r="H11" s="228"/>
      <c r="I11" s="237"/>
      <c r="J11" s="218" t="s">
        <v>419</v>
      </c>
      <c r="K11" s="219">
        <f>SUM(K5:K10)</f>
        <v>15835240.68739244</v>
      </c>
    </row>
    <row r="12" spans="2:11" x14ac:dyDescent="0.25">
      <c r="B12" s="211" t="s">
        <v>397</v>
      </c>
      <c r="C12" s="217">
        <f>SUM(C10:C11)</f>
        <v>0</v>
      </c>
      <c r="D12" s="237"/>
      <c r="E12" s="237"/>
      <c r="F12" s="211" t="s">
        <v>410</v>
      </c>
      <c r="G12" s="217">
        <f>SUM(G10:G11)</f>
        <v>709000</v>
      </c>
      <c r="H12" s="228"/>
      <c r="I12" s="237"/>
    </row>
    <row r="13" spans="2:11" x14ac:dyDescent="0.25">
      <c r="B13" s="211" t="s">
        <v>398</v>
      </c>
      <c r="C13" s="217">
        <f>+C12+C9</f>
        <v>16517698.860400001</v>
      </c>
      <c r="D13" s="237"/>
      <c r="E13" s="237"/>
      <c r="F13" s="211" t="s">
        <v>411</v>
      </c>
      <c r="G13" s="217">
        <f>+G12+G9</f>
        <v>15306511.717392439</v>
      </c>
      <c r="H13" s="228"/>
      <c r="I13" s="237"/>
    </row>
    <row r="14" spans="2:11" x14ac:dyDescent="0.25">
      <c r="B14" s="212" t="s">
        <v>399</v>
      </c>
      <c r="C14" s="213">
        <f>'Listado Resumen Capítulos'!B14</f>
        <v>10000</v>
      </c>
      <c r="D14" s="237"/>
      <c r="E14" s="237"/>
      <c r="F14" s="212" t="s">
        <v>399</v>
      </c>
      <c r="G14" s="213">
        <f>'Listado Resumen Capítulos'!B31</f>
        <v>10000</v>
      </c>
      <c r="H14" s="228"/>
      <c r="I14" s="237"/>
      <c r="J14" s="205" t="s">
        <v>420</v>
      </c>
      <c r="K14" s="220">
        <f>+K5</f>
        <v>14597511.717392439</v>
      </c>
    </row>
    <row r="15" spans="2:11" x14ac:dyDescent="0.25">
      <c r="B15" s="212" t="s">
        <v>400</v>
      </c>
      <c r="C15" s="213">
        <f>'Listado Resumen Capítulos'!B15</f>
        <v>0</v>
      </c>
      <c r="D15" s="237"/>
      <c r="E15" s="237"/>
      <c r="F15" s="212" t="s">
        <v>400</v>
      </c>
      <c r="G15" s="213">
        <f>'Listado Resumen Capítulos'!B32</f>
        <v>518728.97</v>
      </c>
      <c r="H15" s="228"/>
      <c r="I15" s="237"/>
      <c r="J15" s="205" t="s">
        <v>421</v>
      </c>
      <c r="K15" s="220">
        <f>+K7</f>
        <v>709000</v>
      </c>
    </row>
    <row r="16" spans="2:11" x14ac:dyDescent="0.25">
      <c r="B16" s="211" t="s">
        <v>401</v>
      </c>
      <c r="C16" s="217">
        <f>SUM(C14:C15)</f>
        <v>10000</v>
      </c>
      <c r="D16" s="237"/>
      <c r="E16" s="237"/>
      <c r="F16" s="211" t="s">
        <v>412</v>
      </c>
      <c r="G16" s="217">
        <f>SUM(G14:G15)</f>
        <v>528728.97</v>
      </c>
      <c r="H16" s="228"/>
      <c r="I16" s="237"/>
      <c r="J16" s="205" t="s">
        <v>422</v>
      </c>
      <c r="K16" s="220">
        <f>+K9</f>
        <v>528728.97</v>
      </c>
    </row>
    <row r="17" spans="2:12" x14ac:dyDescent="0.25">
      <c r="B17" s="211" t="s">
        <v>402</v>
      </c>
      <c r="C17" s="217">
        <f>+C16+C13</f>
        <v>16527698.860400001</v>
      </c>
      <c r="D17" s="237"/>
      <c r="E17" s="237"/>
      <c r="F17" s="221" t="s">
        <v>402</v>
      </c>
      <c r="G17" s="222">
        <f>+G16+G13</f>
        <v>15835240.68739244</v>
      </c>
      <c r="H17" s="228"/>
      <c r="I17" s="237"/>
    </row>
    <row r="18" spans="2:12" x14ac:dyDescent="0.25">
      <c r="B18" s="223" t="s">
        <v>423</v>
      </c>
      <c r="C18" s="224"/>
      <c r="D18" s="225"/>
      <c r="E18" s="225"/>
      <c r="F18" s="224"/>
      <c r="G18" s="224"/>
      <c r="H18" s="225"/>
      <c r="I18" s="225"/>
    </row>
    <row r="19" spans="2:12" x14ac:dyDescent="0.25">
      <c r="G19" s="225">
        <f>C17-G17</f>
        <v>692458.17300756089</v>
      </c>
      <c r="H19" s="209"/>
      <c r="I19" s="210"/>
    </row>
    <row r="20" spans="2:12" x14ac:dyDescent="0.25">
      <c r="D20" s="225"/>
      <c r="E20" s="225"/>
    </row>
    <row r="21" spans="2:12" x14ac:dyDescent="0.25">
      <c r="D21" s="225"/>
      <c r="E21" s="225"/>
      <c r="K21" s="226" t="s">
        <v>424</v>
      </c>
      <c r="L21" s="227">
        <f>+H4</f>
        <v>0.52749394153374995</v>
      </c>
    </row>
    <row r="22" spans="2:12" x14ac:dyDescent="0.25">
      <c r="K22" s="226" t="s">
        <v>425</v>
      </c>
      <c r="L22" s="227">
        <f>+H5</f>
        <v>0.37955830776272337</v>
      </c>
    </row>
    <row r="23" spans="2:12" x14ac:dyDescent="0.25">
      <c r="K23" s="226" t="s">
        <v>426</v>
      </c>
      <c r="L23" s="227">
        <f>+H6</f>
        <v>2.0784229249051506E-2</v>
      </c>
    </row>
    <row r="24" spans="2:12" x14ac:dyDescent="0.25">
      <c r="K24" s="226" t="s">
        <v>427</v>
      </c>
      <c r="L24" s="227">
        <f>+H7</f>
        <v>6.188403253163248E-2</v>
      </c>
    </row>
    <row r="25" spans="2:12" x14ac:dyDescent="0.25">
      <c r="K25" s="226" t="s">
        <v>226</v>
      </c>
      <c r="L25" s="227">
        <f>+H8</f>
        <v>1.0279488922842556E-2</v>
      </c>
    </row>
    <row r="31" spans="2:12" x14ac:dyDescent="0.25">
      <c r="J31" s="205" t="s">
        <v>428</v>
      </c>
      <c r="K31" s="225">
        <f>'Listado Gastos Progama'!G5</f>
        <v>822027</v>
      </c>
    </row>
    <row r="32" spans="2:12" x14ac:dyDescent="0.25">
      <c r="J32" s="205" t="s">
        <v>429</v>
      </c>
      <c r="K32" s="225">
        <f>'Listado Gastos Progama'!G28+'Listado Gastos Progama'!G30+'Listado Gastos Progama'!G46+'Listado Gastos Progama'!G76+'Listado Gastos Progama'!G78+'Listado Gastos Progama'!G90+'Listado Gastos Progama'!G94+'Listado Gastos Progama'!G104+'Listado Gastos Progama'!G115+'Listado Gastos Progama'!G117+'Listado Gastos Progama'!G127+'Listado Gastos Progama'!G131+'Listado Gastos Progama'!G137+'Listado Gastos Progama'!G146+'Listado Gastos Progama'!G156</f>
        <v>7595621.9730666354</v>
      </c>
    </row>
    <row r="33" spans="10:11" x14ac:dyDescent="0.25">
      <c r="J33" s="205" t="s">
        <v>430</v>
      </c>
      <c r="K33" s="225">
        <f>'Listado Gastos Progama'!G160+'Listado Gastos Progama'!G167+'Listado Gastos Progama'!G171+'Listado Gastos Progama'!G177+'Listado Gastos Progama'!G179+'Listado Gastos Progama'!G181+'Listado Gastos Progama'!G183</f>
        <v>861998.60144200001</v>
      </c>
    </row>
    <row r="34" spans="10:11" x14ac:dyDescent="0.25">
      <c r="J34" s="205" t="s">
        <v>431</v>
      </c>
      <c r="K34" s="225">
        <f>'Listado Gastos Progama'!G185+'Listado Gastos Progama'!G198+'Listado Gastos Progama'!G207+'Listado Gastos Progama'!G214+'Listado Gastos Progama'!G228+'Listado Gastos Progama'!G247+'Listado Gastos Progama'!G251+'Listado Gastos Progama'!G265+'Listado Gastos Progama'!G281+'Listado Gastos Progama'!G296+'Listado Gastos Progama'!G303+'Listado Gastos Progama'!G311+'Listado Gastos Progama'!G315+'Listado Gastos Progama'!G330+'Listado Gastos Progama'!G336</f>
        <v>2827099.2606184362</v>
      </c>
    </row>
    <row r="35" spans="10:11" x14ac:dyDescent="0.25">
      <c r="J35" s="205" t="s">
        <v>432</v>
      </c>
      <c r="K35" s="225">
        <f>'Listado Gastos Progama'!G342+'Listado Gastos Progama'!G344+'Listado Gastos Progama'!G350+'Listado Gastos Progama'!G370+'Listado Gastos Progama'!G372</f>
        <v>704941.53919090913</v>
      </c>
    </row>
    <row r="36" spans="10:11" x14ac:dyDescent="0.25">
      <c r="J36" s="205" t="s">
        <v>433</v>
      </c>
      <c r="K36" s="225">
        <f>'Listado Gastos Progama'!G387+'Listado Gastos Progama'!G399+'Listado Gastos Progama'!G414+'Listado Gastos Progama'!G431+'Listado Gastos Progama'!G435+'Listado Gastos Progama'!G441+'Listado Gastos Progama'!G448+'Listado Gastos Progama'!G457+'Listado Gastos Progama'!G459+'Listado Gastos Progama'!G461+'Listado Gastos Progama'!G472+'Listado Gastos Progama'!G485</f>
        <v>3023552.3130744551</v>
      </c>
    </row>
    <row r="37" spans="10:11" x14ac:dyDescent="0.25">
      <c r="K37" s="225">
        <f>SUM(K31:K36)</f>
        <v>15835240.687392434</v>
      </c>
    </row>
  </sheetData>
  <mergeCells count="5">
    <mergeCell ref="B1:H1"/>
    <mergeCell ref="B2:G2"/>
    <mergeCell ref="K5:K6"/>
    <mergeCell ref="K7:K8"/>
    <mergeCell ref="K9:K10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17</vt:i4>
      </vt:variant>
    </vt:vector>
  </HeadingPairs>
  <TitlesOfParts>
    <vt:vector size="22" baseType="lpstr">
      <vt:lpstr>Listado Gastos Económica</vt:lpstr>
      <vt:lpstr>Listado Gastos Progama</vt:lpstr>
      <vt:lpstr>Listado Ingresos</vt:lpstr>
      <vt:lpstr>Listado Resumen Capítulos</vt:lpstr>
      <vt:lpstr>Graficos</vt:lpstr>
      <vt:lpstr>'Listado Gastos Económica'!Área_de_impresión</vt:lpstr>
      <vt:lpstr>'Listado Resumen Capítulos'!Área_de_impresión</vt:lpstr>
      <vt:lpstr>'Listado Ingresos'!Print_Area_0</vt:lpstr>
      <vt:lpstr>'Listado Ingresos'!Print_Area_0_0</vt:lpstr>
      <vt:lpstr>'Listado Ingresos'!Print_Area_0_0_0</vt:lpstr>
      <vt:lpstr>'Listado Ingresos'!Print_Area_0_0_0_0</vt:lpstr>
      <vt:lpstr>'Listado Ingresos'!Print_Area_0_0_0_0_0</vt:lpstr>
      <vt:lpstr>'Listado Ingresos'!Print_Area_0_0_0_0_0_0</vt:lpstr>
      <vt:lpstr>'Listado Ingresos'!Print_Area_0_0_0_0_0_0_0</vt:lpstr>
      <vt:lpstr>'Listado Ingresos'!Print_Titles</vt:lpstr>
      <vt:lpstr>'Listado Ingresos'!Print_Titles_0</vt:lpstr>
      <vt:lpstr>'Listado Ingresos'!Print_Titles_0_0</vt:lpstr>
      <vt:lpstr>'Listado Ingresos'!Print_Titles_0_0_0</vt:lpstr>
      <vt:lpstr>'Listado Ingresos'!Print_Titles_0_0_0_0</vt:lpstr>
      <vt:lpstr>'Listado Ingresos'!Print_Titles_0_0_0_0_0</vt:lpstr>
      <vt:lpstr>'Listado Ingresos'!Print_Titles_0_0_0_0_0_0</vt:lpstr>
      <vt:lpstr>'Listado Ingresos'!Print_Titles_0_0_0_0_0_0_0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Gómez García</dc:creator>
  <cp:lastModifiedBy>Rafael Gómez García</cp:lastModifiedBy>
  <cp:lastPrinted>2025-02-27T09:05:52Z</cp:lastPrinted>
  <dcterms:created xsi:type="dcterms:W3CDTF">2015-06-05T18:19:34Z</dcterms:created>
  <dcterms:modified xsi:type="dcterms:W3CDTF">2025-03-05T09:38:22Z</dcterms:modified>
</cp:coreProperties>
</file>